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eonchos\Documents\ОЛЬГИНА ПАПКА С ДОКУМЕНТАМИ\2024 г\муниципальная программа\отчет 2024\"/>
    </mc:Choice>
  </mc:AlternateContent>
  <xr:revisionPtr revIDLastSave="0" documentId="13_ncr:1_{A59BD09F-938B-4A91-8D46-C7CDA57A1E4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исполнение" sheetId="1" r:id="rId1"/>
    <sheet name="поясн.зап к отчету о реал МП" sheetId="2" r:id="rId2"/>
    <sheet name="итог.отчет о вып плана реал МП" sheetId="3" r:id="rId3"/>
    <sheet name="аналит.записка к отчету" sheetId="4" r:id="rId4"/>
    <sheet name="оценка эф МП" sheetId="5" r:id="rId5"/>
    <sheet name="Аналит.записка к оценке" sheetId="6" r:id="rId6"/>
    <sheet name="Лист1" sheetId="7" r:id="rId7"/>
  </sheets>
  <definedNames>
    <definedName name="_Hlk96338112" localSheetId="3">'аналит.записка к отчету'!$B$15</definedName>
    <definedName name="_xlnm._FilterDatabase" localSheetId="0" hidden="1">исполнение!$A$9:$N$65</definedName>
    <definedName name="_xlnm.Print_Area" localSheetId="5">'Аналит.записка к оценке'!$A$1:$A$68</definedName>
    <definedName name="_xlnm.Print_Area" localSheetId="2">'итог.отчет о вып плана реал МП'!$A$1:$S$59</definedName>
    <definedName name="_xlnm.Print_Area" localSheetId="4">'оценка эф МП'!$A$1:$O$77</definedName>
    <definedName name="_xlnm.Print_Area" localSheetId="1">'поясн.зап к отчету о реал МП'!$A$1:$C$48</definedName>
  </definedNames>
  <calcPr calcId="191029"/>
</workbook>
</file>

<file path=xl/calcChain.xml><?xml version="1.0" encoding="utf-8"?>
<calcChain xmlns="http://schemas.openxmlformats.org/spreadsheetml/2006/main">
  <c r="C55" i="3" l="1"/>
  <c r="C12" i="3"/>
  <c r="B12" i="3"/>
  <c r="D22" i="3"/>
  <c r="C22" i="3"/>
  <c r="B22" i="3"/>
  <c r="D23" i="3"/>
  <c r="C16" i="3"/>
  <c r="C64" i="1" l="1"/>
  <c r="D64" i="1"/>
  <c r="C61" i="1"/>
  <c r="D61" i="1"/>
  <c r="I49" i="1"/>
  <c r="C49" i="1"/>
  <c r="D49" i="1"/>
  <c r="C47" i="1"/>
  <c r="D47" i="1"/>
  <c r="C45" i="1"/>
  <c r="D45" i="1"/>
  <c r="C41" i="1"/>
  <c r="D41" i="1"/>
  <c r="D40" i="1"/>
  <c r="C40" i="1" s="1"/>
  <c r="I37" i="1"/>
  <c r="N37" i="1" s="1"/>
  <c r="I36" i="1"/>
  <c r="N36" i="1" s="1"/>
  <c r="I35" i="1"/>
  <c r="C34" i="1"/>
  <c r="M25" i="1"/>
  <c r="O25" i="1"/>
  <c r="N25" i="1"/>
  <c r="I27" i="1"/>
  <c r="I25" i="1" s="1"/>
  <c r="I64" i="1"/>
  <c r="M63" i="1"/>
  <c r="L63" i="1"/>
  <c r="K63" i="1"/>
  <c r="J63" i="1"/>
  <c r="I63" i="1"/>
  <c r="H63" i="1"/>
  <c r="G63" i="1"/>
  <c r="F63" i="1"/>
  <c r="E63" i="1"/>
  <c r="I62" i="1"/>
  <c r="D62" i="1"/>
  <c r="C62" i="1"/>
  <c r="O62" i="1" s="1"/>
  <c r="I61" i="1"/>
  <c r="M59" i="1"/>
  <c r="L59" i="1"/>
  <c r="K59" i="1"/>
  <c r="J59" i="1"/>
  <c r="H59" i="1"/>
  <c r="G59" i="1"/>
  <c r="F59" i="1"/>
  <c r="E59" i="1"/>
  <c r="I58" i="1"/>
  <c r="N58" i="1" s="1"/>
  <c r="I57" i="1"/>
  <c r="D57" i="1"/>
  <c r="C57" i="1" s="1"/>
  <c r="I56" i="1"/>
  <c r="D56" i="1"/>
  <c r="C56" i="1" s="1"/>
  <c r="O56" i="1" s="1"/>
  <c r="I55" i="1"/>
  <c r="D55" i="1"/>
  <c r="C55" i="1"/>
  <c r="I54" i="1"/>
  <c r="D54" i="1"/>
  <c r="C54" i="1" s="1"/>
  <c r="M53" i="1"/>
  <c r="I53" i="1" s="1"/>
  <c r="L53" i="1"/>
  <c r="K53" i="1"/>
  <c r="J53" i="1"/>
  <c r="H53" i="1"/>
  <c r="G53" i="1"/>
  <c r="F53" i="1"/>
  <c r="E53" i="1"/>
  <c r="I50" i="1"/>
  <c r="O49" i="1"/>
  <c r="N49" i="1"/>
  <c r="O47" i="1"/>
  <c r="N47" i="1"/>
  <c r="N46" i="1"/>
  <c r="I46" i="1"/>
  <c r="D46" i="1"/>
  <c r="C46" i="1" s="1"/>
  <c r="I45" i="1"/>
  <c r="I44" i="1"/>
  <c r="D44" i="1"/>
  <c r="C44" i="1"/>
  <c r="C39" i="1" s="1"/>
  <c r="C43" i="1"/>
  <c r="O42" i="1"/>
  <c r="N42" i="1"/>
  <c r="D42" i="1"/>
  <c r="I41" i="1"/>
  <c r="I40" i="1"/>
  <c r="M39" i="1"/>
  <c r="L39" i="1"/>
  <c r="K39" i="1"/>
  <c r="J39" i="1"/>
  <c r="H39" i="1"/>
  <c r="D39" i="1" s="1"/>
  <c r="G39" i="1"/>
  <c r="F39" i="1"/>
  <c r="E39" i="1"/>
  <c r="J38" i="1"/>
  <c r="J37" i="1" s="1"/>
  <c r="J36" i="1" s="1"/>
  <c r="J35" i="1" s="1"/>
  <c r="J34" i="1" s="1"/>
  <c r="J33" i="1" s="1"/>
  <c r="I38" i="1"/>
  <c r="O37" i="1"/>
  <c r="O36" i="1"/>
  <c r="O35" i="1"/>
  <c r="D35" i="1"/>
  <c r="C35" i="1"/>
  <c r="O34" i="1"/>
  <c r="I34" i="1"/>
  <c r="M33" i="1"/>
  <c r="L33" i="1"/>
  <c r="K33" i="1"/>
  <c r="H33" i="1"/>
  <c r="G33" i="1"/>
  <c r="F33" i="1"/>
  <c r="E33" i="1"/>
  <c r="I32" i="1"/>
  <c r="D32" i="1"/>
  <c r="I31" i="1"/>
  <c r="I30" i="1"/>
  <c r="O30" i="1" s="1"/>
  <c r="D30" i="1"/>
  <c r="C30" i="1"/>
  <c r="M29" i="1"/>
  <c r="L29" i="1"/>
  <c r="K29" i="1"/>
  <c r="J29" i="1"/>
  <c r="H29" i="1"/>
  <c r="G29" i="1"/>
  <c r="F29" i="1"/>
  <c r="E29" i="1"/>
  <c r="L25" i="1"/>
  <c r="K25" i="1"/>
  <c r="J25" i="1"/>
  <c r="H25" i="1"/>
  <c r="G25" i="1"/>
  <c r="F25" i="1"/>
  <c r="E25" i="1"/>
  <c r="D25" i="1"/>
  <c r="C25" i="1" s="1"/>
  <c r="L22" i="1"/>
  <c r="J22" i="1"/>
  <c r="I22" i="1"/>
  <c r="H22" i="1"/>
  <c r="G22" i="1"/>
  <c r="F22" i="1"/>
  <c r="E22" i="1"/>
  <c r="D22" i="1"/>
  <c r="C22" i="1"/>
  <c r="O21" i="1"/>
  <c r="O19" i="1" s="1"/>
  <c r="I21" i="1"/>
  <c r="N21" i="1" s="1"/>
  <c r="N19" i="1" s="1"/>
  <c r="M19" i="1"/>
  <c r="L19" i="1"/>
  <c r="L16" i="1" s="1"/>
  <c r="K19" i="1"/>
  <c r="J19" i="1"/>
  <c r="I19" i="1"/>
  <c r="H19" i="1"/>
  <c r="G19" i="1"/>
  <c r="G16" i="1" s="1"/>
  <c r="F19" i="1"/>
  <c r="D19" i="1" s="1"/>
  <c r="C19" i="1" s="1"/>
  <c r="E19" i="1"/>
  <c r="O44" i="1" l="1"/>
  <c r="C63" i="1"/>
  <c r="D63" i="1" s="1"/>
  <c r="C53" i="1"/>
  <c r="N53" i="1" s="1"/>
  <c r="O55" i="1"/>
  <c r="O54" i="1"/>
  <c r="D53" i="1"/>
  <c r="I59" i="1"/>
  <c r="N61" i="1"/>
  <c r="C59" i="1"/>
  <c r="O59" i="1" s="1"/>
  <c r="O61" i="1"/>
  <c r="D59" i="1"/>
  <c r="I39" i="1"/>
  <c r="O45" i="1"/>
  <c r="O41" i="1"/>
  <c r="O40" i="1"/>
  <c r="N39" i="1"/>
  <c r="M16" i="1"/>
  <c r="K16" i="1"/>
  <c r="I33" i="1"/>
  <c r="D33" i="1"/>
  <c r="C33" i="1"/>
  <c r="I29" i="1"/>
  <c r="N30" i="1"/>
  <c r="H16" i="1"/>
  <c r="C29" i="1"/>
  <c r="D29" i="1" s="1"/>
  <c r="O46" i="1"/>
  <c r="J16" i="1"/>
  <c r="O57" i="1"/>
  <c r="N40" i="1"/>
  <c r="N41" i="1"/>
  <c r="N45" i="1"/>
  <c r="F16" i="1"/>
  <c r="N54" i="1"/>
  <c r="N35" i="1"/>
  <c r="N57" i="1"/>
  <c r="N44" i="1"/>
  <c r="N55" i="1"/>
  <c r="N56" i="1"/>
  <c r="N62" i="1"/>
  <c r="O53" i="1" l="1"/>
  <c r="N59" i="1"/>
  <c r="O39" i="1"/>
  <c r="C16" i="1"/>
  <c r="I16" i="1"/>
  <c r="O33" i="1"/>
  <c r="N33" i="1"/>
  <c r="O29" i="1"/>
  <c r="N29" i="1"/>
  <c r="D16" i="1"/>
  <c r="H44" i="5"/>
  <c r="H37" i="5"/>
  <c r="B16" i="3"/>
  <c r="C25" i="3"/>
  <c r="B25" i="3"/>
  <c r="C34" i="3"/>
  <c r="B34" i="3"/>
  <c r="C51" i="3"/>
  <c r="B51" i="3"/>
  <c r="D53" i="3"/>
  <c r="D42" i="3"/>
  <c r="D43" i="3"/>
  <c r="H15" i="4"/>
  <c r="C45" i="3" l="1"/>
  <c r="B45" i="3"/>
  <c r="C19" i="3" l="1"/>
  <c r="B19" i="3"/>
  <c r="H57" i="5" l="1"/>
  <c r="D47" i="3"/>
  <c r="D49" i="3"/>
  <c r="D50" i="3"/>
  <c r="D46" i="3"/>
  <c r="D56" i="3"/>
  <c r="D54" i="3"/>
  <c r="D52" i="3"/>
  <c r="H55" i="5"/>
  <c r="H54" i="5"/>
  <c r="H52" i="5"/>
  <c r="H51" i="5"/>
  <c r="H50" i="5"/>
  <c r="H49" i="5"/>
  <c r="H48" i="5"/>
  <c r="H40" i="5"/>
  <c r="H41" i="5"/>
  <c r="H42" i="5"/>
  <c r="H43" i="5"/>
  <c r="H45" i="5"/>
  <c r="H46" i="5"/>
  <c r="H39" i="5"/>
  <c r="H36" i="5"/>
  <c r="H35" i="5"/>
  <c r="H34" i="5"/>
  <c r="H33" i="5"/>
  <c r="H32" i="5"/>
  <c r="H29" i="5"/>
  <c r="D40" i="3" l="1"/>
  <c r="D35" i="3"/>
  <c r="D36" i="3"/>
  <c r="D37" i="3"/>
  <c r="D39" i="3"/>
  <c r="D41" i="3"/>
  <c r="D44" i="3"/>
  <c r="C28" i="3"/>
  <c r="D32" i="3"/>
  <c r="D30" i="3"/>
  <c r="D29" i="3"/>
  <c r="D26" i="3"/>
  <c r="D21" i="3"/>
  <c r="D18" i="3"/>
  <c r="B55" i="3"/>
  <c r="B28" i="3"/>
  <c r="D34" i="3" l="1"/>
  <c r="D25" i="3"/>
  <c r="D28" i="3"/>
  <c r="D16" i="3"/>
  <c r="D19" i="3"/>
  <c r="D12" i="3" l="1"/>
</calcChain>
</file>

<file path=xl/sharedStrings.xml><?xml version="1.0" encoding="utf-8"?>
<sst xmlns="http://schemas.openxmlformats.org/spreadsheetml/2006/main" count="520" uniqueCount="273">
  <si>
    <t xml:space="preserve">и оценки эффективности муниципальных программ </t>
  </si>
  <si>
    <t>Кобринского сельского поселения</t>
  </si>
  <si>
    <t>(наименование муниципальной программы)</t>
  </si>
  <si>
    <t>С начала текущего года</t>
  </si>
  <si>
    <t>Запланированный объем финансирования</t>
  </si>
  <si>
    <t>(тыс. руб.)</t>
  </si>
  <si>
    <t>Профинансировано</t>
  </si>
  <si>
    <t>Федеральный бюджет</t>
  </si>
  <si>
    <t>Бюджет ЛО</t>
  </si>
  <si>
    <t>Бюджет ГМР</t>
  </si>
  <si>
    <t>% выполнения от поквартального плана</t>
  </si>
  <si>
    <t>% выполнения от годового плана</t>
  </si>
  <si>
    <t xml:space="preserve">ИТОГО по </t>
  </si>
  <si>
    <t>Муниципальной программе</t>
  </si>
  <si>
    <t>ПРОЕКТНАЯ ЧАСТЬ</t>
  </si>
  <si>
    <t>ПРОЦЕССНАЯ ЧАСТЬ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</si>
  <si>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</si>
  <si>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Мероприятия, направленные на достижение цели федерального проекта "Благоустройство сельских территорий"</t>
  </si>
  <si>
    <t>1.1</t>
  </si>
  <si>
    <t>2</t>
  </si>
  <si>
    <t>2.1</t>
  </si>
  <si>
    <t>2.2</t>
  </si>
  <si>
    <t>2.3</t>
  </si>
  <si>
    <t>3</t>
  </si>
  <si>
    <t>3.1</t>
  </si>
  <si>
    <t>4</t>
  </si>
  <si>
    <t>4.1</t>
  </si>
  <si>
    <t>Бюджет поселения</t>
  </si>
  <si>
    <t>Комплекс процессных мероприятий «Создание условий для устойчивого экономического развития»</t>
  </si>
  <si>
    <t>1.</t>
  </si>
  <si>
    <t>Мероприятия по развитию и поддержке малого и среднего предпринимательства</t>
  </si>
  <si>
    <t>1.3</t>
  </si>
  <si>
    <t>Комплекс процессных мероприятий "Содержание автомобильных дорог"</t>
  </si>
  <si>
    <t>2.</t>
  </si>
  <si>
    <t>Содержание и уборка автомобильных дорог</t>
  </si>
  <si>
    <t>Ремонт автомобильных дорог общего пользования местного значения</t>
  </si>
  <si>
    <t>Мероприятия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</si>
  <si>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Мероприятия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</si>
  <si>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2.4</t>
  </si>
  <si>
    <t>2.5</t>
  </si>
  <si>
    <t>Комплекс процессных мероприятий "ЖКХ и благоустройство территории"</t>
  </si>
  <si>
    <t>Мероприятия в области жилищного хозяйства</t>
  </si>
  <si>
    <t>Организация уличного освещения</t>
  </si>
  <si>
    <t>Организация и содержание мест захоронений</t>
  </si>
  <si>
    <t>Мероприятия в области благоустройства</t>
  </si>
  <si>
    <t>Комплекс процессных мероприятий «Развитие культуры, организация праздничных мероприятий»</t>
  </si>
  <si>
    <t>Обеспечение деятельности подведомственных учреждений культуры</t>
  </si>
  <si>
    <t>Обеспечение деятельности муниципальных библиотек</t>
  </si>
  <si>
    <t>Проведение культурно-массовых мероприятий к праздничным и памятным датам</t>
  </si>
  <si>
    <t>Дополнительные расходы учреждений культуры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</si>
  <si>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Поддержка развития общественной инфраструктуры муниципального значенияв в рамках проведения мероприятий, направленных на повышение уровня обеспеченности учреждениями культурно-досугового типа</t>
  </si>
  <si>
    <t>Комплекс процессных мероприятий «Развитие физической культуры, спорта»</t>
  </si>
  <si>
    <t>Развитие инфраструктуры физической культуры, спорта и молодежной политики</t>
  </si>
  <si>
    <t>Реализация комплекса мер по профилактике девиантного поведения молодежи и трудовой адаптации несовершеннолетних</t>
  </si>
  <si>
    <t>Комплекс процессных мероприятий «Обеспечение безопасности»</t>
  </si>
  <si>
    <t>Обеспечение первичных мер пожарной безопасности</t>
  </si>
  <si>
    <t>Предупреждение и ликвидации последствий, чрезвычаных ситуаций и стихийныъ бействий природного и техногенного характера</t>
  </si>
  <si>
    <t>3.2</t>
  </si>
  <si>
    <t>3.3</t>
  </si>
  <si>
    <t>3.4</t>
  </si>
  <si>
    <t>3.5</t>
  </si>
  <si>
    <t>3.6</t>
  </si>
  <si>
    <t>3.7</t>
  </si>
  <si>
    <t>4.2</t>
  </si>
  <si>
    <t>4.3</t>
  </si>
  <si>
    <t>4.4</t>
  </si>
  <si>
    <t>4.5</t>
  </si>
  <si>
    <t>5</t>
  </si>
  <si>
    <t>5.1</t>
  </si>
  <si>
    <t>5.2</t>
  </si>
  <si>
    <t>6</t>
  </si>
  <si>
    <t>6.1</t>
  </si>
  <si>
    <t>ПОЯСНИТЕЛЬНАЯ ЗАПИСКА</t>
  </si>
  <si>
    <r>
      <t>Муниципальная программа</t>
    </r>
    <r>
      <rPr>
        <i/>
        <sz val="11"/>
        <color theme="1"/>
        <rFont val="Calibri"/>
        <family val="2"/>
        <charset val="204"/>
        <scheme val="minor"/>
      </rPr>
      <t xml:space="preserve"> </t>
    </r>
  </si>
  <si>
    <t>1</t>
  </si>
  <si>
    <t xml:space="preserve">                 </t>
  </si>
  <si>
    <r>
      <t>Приложение   5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к порядку разработки, реализации </t>
    </r>
  </si>
  <si>
    <t xml:space="preserve">Наименование программы, подпрограммы, проекта, мероприятия </t>
  </si>
  <si>
    <t>(с указанием порядкового номера)</t>
  </si>
  <si>
    <t>план</t>
  </si>
  <si>
    <t>факт</t>
  </si>
  <si>
    <t>% исполнения</t>
  </si>
  <si>
    <t xml:space="preserve">Итого по </t>
  </si>
  <si>
    <t>(название)</t>
  </si>
  <si>
    <t xml:space="preserve">АНАЛИТИЧЕСКАЯ ЗАПИСКА </t>
  </si>
  <si>
    <t>В том числе по мероприятиям муниципальной программы отразить в порядке убывания исполнения (%)):</t>
  </si>
  <si>
    <t>№</t>
  </si>
  <si>
    <t>Наименование муниципальной  программы</t>
  </si>
  <si>
    <t>Итого</t>
  </si>
  <si>
    <t>Средства бюджета Гатчинского муниципального района</t>
  </si>
  <si>
    <t>Средства бюджета Ленинградской области</t>
  </si>
  <si>
    <t>Средства Федерального бюджета</t>
  </si>
  <si>
    <t>Внебюджетные источники</t>
  </si>
  <si>
    <t>Проведение химической обработки по уничтожению борщевика Сосновского.</t>
  </si>
  <si>
    <t>Трудоустройство несовешеннолетних граждан в летний период</t>
  </si>
  <si>
    <r>
      <t xml:space="preserve">                           </t>
    </r>
    <r>
      <rPr>
        <i/>
        <sz val="8"/>
        <color theme="1"/>
        <rFont val="Times New Roman"/>
        <family val="1"/>
        <charset val="204"/>
      </rPr>
      <t>Фамилия И.О.                     дата                         подпись</t>
    </r>
  </si>
  <si>
    <t>Оплата жилищных услуг за свободное жилье</t>
  </si>
  <si>
    <t>Организация спортивно-досуговых мероприятий</t>
  </si>
  <si>
    <r>
      <t xml:space="preserve">                                      </t>
    </r>
    <r>
      <rPr>
        <i/>
        <sz val="7"/>
        <color theme="1"/>
        <rFont val="Times New Roman"/>
        <family val="1"/>
        <charset val="204"/>
      </rPr>
      <t>Фамилия И.О.                                                    дата                                                                подпись</t>
    </r>
  </si>
  <si>
    <r>
      <t>Приложение 6</t>
    </r>
    <r>
      <rPr>
        <sz val="10"/>
        <color theme="1"/>
        <rFont val="Times New Roman"/>
        <family val="1"/>
        <charset val="204"/>
      </rPr>
      <t xml:space="preserve"> к порядку разработки, реализации </t>
    </r>
  </si>
  <si>
    <t>Оценка эффективности реализации муниципальной программы</t>
  </si>
  <si>
    <t>п/п</t>
  </si>
  <si>
    <t>Задачи, направленные на достижение цели</t>
  </si>
  <si>
    <t>Количественные и /или качественные целевые показатели, характеризующие достижение целей и решение задач</t>
  </si>
  <si>
    <t>Единица измерения</t>
  </si>
  <si>
    <t xml:space="preserve">Базовое значение индикатора  </t>
  </si>
  <si>
    <t>(на начало реализации муниципальной программы)</t>
  </si>
  <si>
    <t>20___ год</t>
  </si>
  <si>
    <t>Плановое значение индикатора,</t>
  </si>
  <si>
    <t>Ипn</t>
  </si>
  <si>
    <t>Фактическое значение индикатора,</t>
  </si>
  <si>
    <t>Ифn</t>
  </si>
  <si>
    <t>Уровень достижения индикатора</t>
  </si>
  <si>
    <t xml:space="preserve">       Ифn</t>
  </si>
  <si>
    <t>Эn = ── x 100</t>
  </si>
  <si>
    <t xml:space="preserve">        Ипn</t>
  </si>
  <si>
    <t>кол-во</t>
  </si>
  <si>
    <t>Га</t>
  </si>
  <si>
    <t>Кузнецова ЕВ</t>
  </si>
  <si>
    <t>ответственный исполнитель</t>
  </si>
  <si>
    <t>Мероприятия</t>
  </si>
  <si>
    <t>%</t>
  </si>
  <si>
    <t>Квт</t>
  </si>
  <si>
    <t>тыс.руб</t>
  </si>
  <si>
    <t>чел</t>
  </si>
  <si>
    <t>мероприятия</t>
  </si>
  <si>
    <t>директор МКУ</t>
  </si>
  <si>
    <r>
      <t xml:space="preserve">Приложение 7 </t>
    </r>
    <r>
      <rPr>
        <sz val="10"/>
        <color theme="1"/>
        <rFont val="Times New Roman"/>
        <family val="1"/>
        <charset val="204"/>
      </rPr>
      <t xml:space="preserve">к порядку разработки, реализации </t>
    </r>
  </si>
  <si>
    <t>Аналитическая записка к оценке эффективности муниципальной программы</t>
  </si>
  <si>
    <t>__________________________________________________________</t>
  </si>
  <si>
    <t>(название муниципальной программы)</t>
  </si>
  <si>
    <r>
      <t xml:space="preserve">       Муниципальная программа «_________» (название муниципальной программы). Индекс эффективности </t>
    </r>
    <r>
      <rPr>
        <b/>
        <sz val="12"/>
        <color theme="1"/>
        <rFont val="Times New Roman"/>
        <family val="1"/>
        <charset val="204"/>
      </rPr>
      <t xml:space="preserve">Iэ </t>
    </r>
    <r>
      <rPr>
        <sz val="12"/>
        <color theme="1"/>
        <rFont val="Times New Roman"/>
        <family val="1"/>
        <charset val="204"/>
      </rPr>
      <t>= ____%.</t>
    </r>
  </si>
  <si>
    <t>ПРОЕКТНАЯ ЧАСТЬ.</t>
  </si>
  <si>
    <t>Показатели:</t>
  </si>
  <si>
    <t>(указать название структурного подразделения и должность руководителя)                     (подпись)                         (расшифровка)</t>
  </si>
  <si>
    <t>2. Мероприятия, направленные на достижение цели федерального проекта "Благоустройство сельских территорий"</t>
  </si>
  <si>
    <t>1) Проведение химической обработки по уничтожению борщевика Сосновского.- исполнен на 100%;</t>
  </si>
  <si>
    <t>3. Комплекс процессных мероприятий "ЖКХ и благоустройство территории"</t>
  </si>
  <si>
    <t>4. Комплекс процессных мероприятий «Развитие культуры, организация праздничных мероприятий»</t>
  </si>
  <si>
    <t>5. Комплекс процессных мероприятий «Развитие физической культуры, спорта»</t>
  </si>
  <si>
    <t>1) Организация спортивно-досуговых мероприятий - исполнено на 100%;</t>
  </si>
  <si>
    <t>2) Трудоустройство несовешеннолетних граждан в летний период - исполнено на 100%;</t>
  </si>
  <si>
    <t>1) Оказание услуг по техническому обслуживанию пожарной сигнализации;средства пожаротушения, информационные знаки  - исполнено на 100%;</t>
  </si>
  <si>
    <t xml:space="preserve">6. Комплекс процессных мероприятий «Обеспечение безопасности» </t>
  </si>
  <si>
    <t>1) Содержание и уборка автомобильных дорог,подсыпка щебнем - исполнено на 100%;</t>
  </si>
  <si>
    <t>2) Ремонт автомобильных дорог - исполнен на 100 %;</t>
  </si>
  <si>
    <t>1) Оплата жилищных услуг за свободное жилье - исполнено на 100%;</t>
  </si>
  <si>
    <t>3) Организация уличного освещения - исполнено на 100%;</t>
  </si>
  <si>
    <t>В результате расчетов согласно методики оценки эффективности реализации программ индекс эффективности мероприятий,направленных на достижение целей равен 100%  -  мероприятия реализуются эффективно.</t>
  </si>
  <si>
    <t>Мероприятия проводятся в соответствии с календарным планом</t>
  </si>
  <si>
    <t>1) Мероприятия проводятся в соответствии с календарным планом</t>
  </si>
  <si>
    <t>Субсидии на обеспечение стимулирующих выплат работникам муниципальных учреждений культуры Ленинградской области</t>
  </si>
  <si>
    <t>Регулярная книговыдача, проведение выставок, показ фильмов</t>
  </si>
  <si>
    <t>Рождественского сельского поселения</t>
  </si>
  <si>
    <r>
      <t>Форма итогового отчета о выполнении Плана реализации муниципальной программы Рождественского сельского поселения</t>
    </r>
    <r>
      <rPr>
        <sz val="12"/>
        <color theme="1"/>
        <rFont val="Times New Roman"/>
        <family val="1"/>
        <charset val="204"/>
      </rPr>
      <t>.</t>
    </r>
  </si>
  <si>
    <t>Устойчивое социально-экономическое развитие территории муниципального образования Рождественского сельского поселения Гатчинского муниципального района Ленинградской области</t>
  </si>
  <si>
    <t>Мероприятия, направленные на достижение цели федерального проекта "Дорожная сеть"</t>
  </si>
  <si>
    <t>Реализация комплекса мероприятий,направленных на достижение цели федерального  проекта "Дорожная сеть"</t>
  </si>
  <si>
    <t>Комплекс процессных мероприятий «Создание условий для  экономического развития»</t>
  </si>
  <si>
    <t>Содействие созданию условий для развития сельского хозяйства</t>
  </si>
  <si>
    <t xml:space="preserve">Содержание и развитие  автомобильных дорог общего пользования местного значения </t>
  </si>
  <si>
    <t>Проведение мероприятий по обеспечению безопасности дорожного движения</t>
  </si>
  <si>
    <t>Содержание муниципального жилищного фонда, в том числе капитальный ремонт</t>
  </si>
  <si>
    <t>Содержание муниципального жилищного фонда, в том числе капитальный ремонт(коммунальное хозяйство)</t>
  </si>
  <si>
    <t xml:space="preserve">Организация уличного освещения </t>
  </si>
  <si>
    <t>Мероприятия по энергосбережению и повышению энергетической эффективности</t>
  </si>
  <si>
    <t>Поддержка развития общественной инфраструктуры муниципального значения в части обеспечения деятельности муниципальных учреждений культуры</t>
  </si>
  <si>
    <r>
      <t xml:space="preserve">к итоговому отчету о выполнении Плана реализации муниципальной программы </t>
    </r>
    <r>
      <rPr>
        <b/>
        <sz val="12"/>
        <color theme="1"/>
        <rFont val="Times New Roman"/>
        <family val="1"/>
        <charset val="204"/>
      </rPr>
      <t>Рождественского сельского поселения</t>
    </r>
  </si>
  <si>
    <t xml:space="preserve"> социально-экономическое развитие территории муниципального образования Рождественского сельское поселение Гатчинского муниципального района Ленинградской области</t>
  </si>
  <si>
    <t xml:space="preserve"> социально-экономическое развитие территории муниципального образования Рождественского сельского поселение Гатчинского муниципального района Ленинградской области</t>
  </si>
  <si>
    <t>Мичурина В.В.</t>
  </si>
  <si>
    <t>Гетманская Е.К.</t>
  </si>
  <si>
    <t>Леонченкова О.С.</t>
  </si>
  <si>
    <t>Содержание кладбищ, ремонт ограды воинов вов</t>
  </si>
  <si>
    <t>Субботин А.В.</t>
  </si>
  <si>
    <t xml:space="preserve"> Благоустройство территории (спил деревьев, убока контейнеров и детских площадок, мульчирование порубочных остатков) Перенос контейнерной площадки д.Замостье</t>
  </si>
  <si>
    <t>Деятельность 6-ти структурных подразделений 3 Дома Культуры и 4 Библиотеки</t>
  </si>
  <si>
    <t>ППоддержка развития общественной инфраструктуры муниципального значения в части обеспечения деятельности муниципальных учреждений культуры</t>
  </si>
  <si>
    <t>Домарацкая М.А.</t>
  </si>
  <si>
    <t xml:space="preserve">приобретение  информационных знаков </t>
  </si>
  <si>
    <t xml:space="preserve"> социально-экономическое развитие территории муниципального образования Рождественского сельского поселения Гатчинского муниципального района Ленинградской области</t>
  </si>
  <si>
    <r>
      <t xml:space="preserve">       Муниципальная программа «  Социально-экономическое развитие территории муниципального образования Рождественского сельского поселения Гатчинского муниципального района Ленинградской области».              Индекс эффективности </t>
    </r>
    <r>
      <rPr>
        <b/>
        <sz val="12"/>
        <color theme="1"/>
        <rFont val="Times New Roman"/>
        <family val="1"/>
        <charset val="204"/>
      </rPr>
      <t xml:space="preserve">Iэ </t>
    </r>
    <r>
      <rPr>
        <sz val="12"/>
        <color theme="1"/>
        <rFont val="Times New Roman"/>
        <family val="1"/>
        <charset val="204"/>
      </rPr>
      <t>= 100 %.</t>
    </r>
  </si>
  <si>
    <t>1. )"Мероприятия, направленные на достижение цели федерального проекта "Дорожная сеть"</t>
  </si>
  <si>
    <t>1. Комплекс процессных мероприятий «Создание условий для экономического развития»</t>
  </si>
  <si>
    <t>2) Содержание муниципального жилищного фонда, в том числе капитальный ремонт  -исполнен на 100%;</t>
  </si>
  <si>
    <r>
      <t xml:space="preserve"> начальника отдела экономики и финансов    </t>
    </r>
    <r>
      <rPr>
        <sz val="14"/>
        <color theme="1"/>
        <rFont val="Times New Roman"/>
        <family val="1"/>
        <charset val="204"/>
      </rPr>
      <t xml:space="preserve"> ________________  (Леонченкова О.С.)</t>
    </r>
    <r>
      <rPr>
        <sz val="8"/>
        <color theme="1"/>
        <rFont val="Times New Roman"/>
        <family val="1"/>
        <charset val="204"/>
      </rPr>
      <t xml:space="preserve">  </t>
    </r>
  </si>
  <si>
    <t>Администрация Рождественского сельского поселения</t>
  </si>
  <si>
    <t>Комплекс процессных мероприятий "Формирование комфортной городской среды"</t>
  </si>
  <si>
    <t>Создание благоустроенных дворовых территорий</t>
  </si>
  <si>
    <r>
      <t xml:space="preserve">к оперативному отчету о ходе реализации  муниципальных программ </t>
    </r>
    <r>
      <rPr>
        <b/>
        <sz val="11"/>
        <color theme="1"/>
        <rFont val="Times New Roman"/>
        <family val="1"/>
        <charset val="204"/>
      </rPr>
      <t>Рождественского сельского поселения</t>
    </r>
  </si>
  <si>
    <t>ответственный исполнитель: - Леонченкова О.С.</t>
  </si>
  <si>
    <t xml:space="preserve"> Благоустройство территории (спил деревьев, убока контейнеров и детских площадок) </t>
  </si>
  <si>
    <t>Оплата по договору пск уличного освещения</t>
  </si>
  <si>
    <t>Деятельность 6-ти структурных подразделений 3 Дома Культуры и 3 Библиотеки</t>
  </si>
  <si>
    <t>Содержание муниципального жилищного фонда, в том числе капитальный ремонт муниципального жилищного фонда</t>
  </si>
  <si>
    <t>Коммунальное хозяйство</t>
  </si>
  <si>
    <t>Мероприятия по озеленению территории</t>
  </si>
  <si>
    <t>Другие вопросы в области жилищного хозяйства</t>
  </si>
  <si>
    <t>Сбор и удаление твердых коммунальных отходов (ТКО) с несанкционированных свалок</t>
  </si>
  <si>
    <t>Комплекс процессных мероприятий "Развитие культуры, организация праздничных мероприятий, библиотечного обслуживания"</t>
  </si>
  <si>
    <t>Дополнительные расходы учреждений культуры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политики"(библиотека)</t>
  </si>
  <si>
    <t>Дополнительные расходы учреждений культуры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политики"(культура)</t>
  </si>
  <si>
    <t>Комплекс процессных мероприятий "Развитие физической культуры, спорта и молодежной политики"</t>
  </si>
  <si>
    <t xml:space="preserve">Поддержка развития общественной инфраструктуры муниципального значения в части обеспечения деятельности муниципальных учреждений культуры  </t>
  </si>
  <si>
    <t>Организация и проведение мероприятий в области физической культуры и спорта</t>
  </si>
  <si>
    <t>Комплекс процессных мероприятий "Обеспечение безопасности на территории"</t>
  </si>
  <si>
    <t xml:space="preserve">Мероприятия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</t>
  </si>
  <si>
    <t xml:space="preserve">1. Щебеночный ремонт автомобильной дороги ул. Песчаная в с. Рождествено, Гатчинский р-он., Ленинградская области, протяженностью 620 м от д. 33 до д. 51
2. Обустройство пешеходного тротуара протяженностью 110м по ул. Терещенко вдоль территории школы.       </t>
  </si>
  <si>
    <t xml:space="preserve">Мероприятия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</t>
  </si>
  <si>
    <t>1. Щебеночный ремонт участка автомобильной дороги в деревне Новое Поддубье, Гатчинского района, Ленинградской области протяженностью 573м от д.19 до ул. Дачной д.52                                                                                                                                  2. Щебеночный ремонт автомобильной дороги  Пионерский пер. п.Дивенский Гатчинский р-н Лен.обл.</t>
  </si>
  <si>
    <t>Другие вопросы в области жилищно-коммунального хозяйства</t>
  </si>
  <si>
    <t>Мероприятия в целях реализации областного закона от 28 декабря 2018 года № 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</t>
  </si>
  <si>
    <t>1. Устройство  подземного пожарного резервуара на 10 000 литров в пос. Дивенский Гатчинского района Ленинградской области (вблизи дома культуры)</t>
  </si>
  <si>
    <t>1. Ликвидация несанкционированной свалки : Ленинградская область, Гатчинский район, .с.Рождествено. Большой проспект, участок  111-Е                                              2. Ликвидация несанкционированной свалки : Ленинградская область, Гатчинский район, с. Рождествено, кладбище Вознесенское, кадастровый номер 47:23:0701004:247; трасса З-23, 71 км Киевского шоссе, перед д. Новое Поддубье</t>
  </si>
  <si>
    <t>Высадка многолетних насаждений в "Сад памяти"в прилегающей территории по адресу: Ленинградская область, Гатчинский район, с. Рождествено, ул. Терещенко, территория вблизи Рождественской СОШ "Сад памяти"</t>
  </si>
  <si>
    <t>Приобретение спортивного инвентаря</t>
  </si>
  <si>
    <t>Cтроительство (реконструкция), включая проектирование автомобильных дорог общего пользования местного значения</t>
  </si>
  <si>
    <t>Строительству пешеходного мостового перехода через р. Оредеж в дер. Даймище на территории Рождественского сельского поселения Гатчинского муниципального района Ленинградской области</t>
  </si>
  <si>
    <t>2023 год</t>
  </si>
  <si>
    <t>Выполнение работы по определению рыночной стоимости ЗУ;Топографическая съемка зу;Кадастровые работы</t>
  </si>
  <si>
    <t>2.6</t>
  </si>
  <si>
    <t xml:space="preserve">Приобретение системного блока в комплектации, </t>
  </si>
  <si>
    <t xml:space="preserve">1.Строительство пешеходного мостового перехода через р. Оредеж в дер. Даймище на территории Рождественского сельского поселения Гатчинского муниципального района Ленинградской области </t>
  </si>
  <si>
    <t>1) Выполнение работы по определению рыночной стоимости ЗУ;Топографическая съемка земельных участков;Кадастровые работы - исполнен на 100%;</t>
  </si>
  <si>
    <t>2.Комплекс процессных мероприятий "Содержание автомобильных дорог"</t>
  </si>
  <si>
    <t>3)Мероприятия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области"- исполнено 100;</t>
  </si>
  <si>
    <t>4)Мероприятия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области"-исполнено 100%</t>
  </si>
  <si>
    <t>5) Проведение мероприятий по обеспечению безопасности дорожного движения- исполнено 100%</t>
  </si>
  <si>
    <t>4) Благоустройство  территории - исполнено на 100%;</t>
  </si>
  <si>
    <t>5) Мероприятия в целях реализации областного закона от 28 декабря 2018 года № 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 - исполнено на 100 %;</t>
  </si>
  <si>
    <t>6) Мероприятия по озеленению территории- исполнено на 100%;</t>
  </si>
  <si>
    <t>3.8</t>
  </si>
  <si>
    <t>7) Мероприятия по ликвидации несанкционированных свалок - исполнено 100%</t>
  </si>
  <si>
    <t>8)Организация и содержание мест захоронений - исполнено на 100%</t>
  </si>
  <si>
    <t>Приобретение системного блока в комплектации, спортивного инвентаря</t>
  </si>
  <si>
    <t>Форма оперативного отчета о ходе реализации  муниципальной программы Рождественского сельского поселения  за  2024 год.</t>
  </si>
  <si>
    <r>
      <t>Приложение 4</t>
    </r>
    <r>
      <rPr>
        <sz val="10"/>
        <color theme="1"/>
        <rFont val="Times New Roman"/>
        <family val="1"/>
        <charset val="204"/>
      </rPr>
      <t xml:space="preserve"> к порядку разработки, реализации </t>
    </r>
  </si>
  <si>
    <t>Наименование программы (подпрограммы),  мероприятия (с указанием порядкового номера)</t>
  </si>
  <si>
    <t>Всего (согласно годовому плану на 2024)</t>
  </si>
  <si>
    <t>Поквартальный план</t>
  </si>
  <si>
    <t>Всего за 6 месяцев 2024</t>
  </si>
  <si>
    <t>(за 6 месяцев)</t>
  </si>
  <si>
    <t>Мероприятия, направленные на достижение цели федерального проекта  «Комплексное развитие сельских территорий Ленинградской области»</t>
  </si>
  <si>
    <t xml:space="preserve">Реализация комплексаМероприятия, направленные на достижение цели «Современный облик сельских территорий». </t>
  </si>
  <si>
    <t>1.2</t>
  </si>
  <si>
    <t>3.9</t>
  </si>
  <si>
    <t>3.10</t>
  </si>
  <si>
    <t>3.11</t>
  </si>
  <si>
    <t>5.3</t>
  </si>
  <si>
    <t>6.2</t>
  </si>
  <si>
    <t>Исполнение Плана реализации муниципальных программ Рождественского сельского поселения Гатчинского муниципального района за 4 квартал 2024г</t>
  </si>
  <si>
    <t>за январь-декабрь   2024  года</t>
  </si>
  <si>
    <t>Мероприятия по строительству, реконструкции, модернизации объектов</t>
  </si>
  <si>
    <t xml:space="preserve">1. Обустройство пешеходного тротуара вдоль автомобильной дороги от д. 48 по Большому пр-кту до д. 1 по ул. Терещенко; 
2. ремонт асфальтного покрытия автомобильной дороги по ул. Терещенко от д. 1а до д. 4 в с. Рождествено         .       </t>
  </si>
  <si>
    <t xml:space="preserve">Сельский дом культуры со зрительным залом на 150 мест, спортивным залом и библиотекой в с.Рождествено ул. Терещенко         </t>
  </si>
  <si>
    <t>Исправление профиля и щебеночный ремонт автомобильной дороги расположенной на Большом пр-е и Школьной ул. дер. Даймище</t>
  </si>
  <si>
    <t xml:space="preserve">Оказание услуг по техническому обслуживанию пожарной сигнализации;средства пожаротушения, информационные знаки </t>
  </si>
  <si>
    <r>
      <t xml:space="preserve">Ответственный исполнитель:          </t>
    </r>
    <r>
      <rPr>
        <b/>
        <u/>
        <sz val="12"/>
        <color theme="1"/>
        <rFont val="Times New Roman"/>
        <family val="1"/>
        <charset val="204"/>
      </rPr>
      <t>____Леонченкова О.С.__21.02.2025__________________________</t>
    </r>
    <r>
      <rPr>
        <b/>
        <sz val="12"/>
        <color theme="1"/>
        <rFont val="Times New Roman"/>
        <family val="1"/>
        <charset val="204"/>
      </rPr>
      <t xml:space="preserve"> </t>
    </r>
  </si>
  <si>
    <t>Годы реализации муниципальной программы  2024  - 2026   г.г.</t>
  </si>
  <si>
    <t xml:space="preserve">2024 год </t>
  </si>
  <si>
    <t xml:space="preserve">2025  год </t>
  </si>
  <si>
    <t>2026год</t>
  </si>
  <si>
    <t>за   2024 год</t>
  </si>
  <si>
    <t>Объем фактического финансирования муниципальной программы по итогам составил 163530,42 тыс. рублей, из них:</t>
  </si>
  <si>
    <t>- средства бюджета Рождественского сельского поселения - 51821,64 тыс. рублей;</t>
  </si>
  <si>
    <t>- средства бюджета Ленинградской области - 84121,15 тыс. рублей;</t>
  </si>
  <si>
    <t>- средства бюджета Гатчинского муниципального района - 4571,57 тыс. рублей;</t>
  </si>
  <si>
    <t>- средства Федерального бюджета - 349,92 тыс. рублей;</t>
  </si>
  <si>
    <r>
      <t xml:space="preserve">Ответственный исполнитель:  </t>
    </r>
    <r>
      <rPr>
        <b/>
        <u/>
        <sz val="9"/>
        <color theme="1"/>
        <rFont val="Times New Roman"/>
        <family val="1"/>
        <charset val="204"/>
      </rPr>
      <t>Леонченкова О.С.</t>
    </r>
    <r>
      <rPr>
        <b/>
        <sz val="9"/>
        <color theme="1"/>
        <rFont val="Times New Roman"/>
        <family val="1"/>
        <charset val="204"/>
      </rPr>
      <t xml:space="preserve">                 </t>
    </r>
    <r>
      <rPr>
        <b/>
        <u/>
        <sz val="9"/>
        <color theme="1"/>
        <rFont val="Times New Roman"/>
        <family val="1"/>
        <charset val="204"/>
      </rPr>
      <t xml:space="preserve"> 21.02.2025</t>
    </r>
    <r>
      <rPr>
        <b/>
        <sz val="9"/>
        <color theme="1"/>
        <rFont val="Times New Roman"/>
        <family val="1"/>
        <charset val="204"/>
      </rPr>
      <t xml:space="preserve">                 ___________________ </t>
    </r>
    <r>
      <rPr>
        <sz val="9"/>
        <color theme="1"/>
        <rFont val="Times New Roman"/>
        <family val="1"/>
        <charset val="204"/>
      </rPr>
      <t>.</t>
    </r>
  </si>
  <si>
    <t>за 2024  год.</t>
  </si>
  <si>
    <t>Строительству пешеходного мостового перехода через р. Оредеж в дер. Даймище на территории Рождественского сельского поселения Гатчинского муниципального района Ленинградской области-26%</t>
  </si>
  <si>
    <t xml:space="preserve">                                                                                  Дата предоставления         16.02.2025</t>
  </si>
  <si>
    <t>Отчет о реализации муниципальной программы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</si>
</sst>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₽_-;\-* #,##0\ _₽_-;_-* &quot;-&quot;\ _₽_-;_-@_-"/>
    <numFmt numFmtId="165" formatCode="#,##0.00\ &quot;₽&quot;"/>
  </numFmts>
  <fonts count="3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i/>
      <sz val="7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 Cyr"/>
    </font>
  </fonts>
  <fills count="11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01">
    <xf numFmtId="0" fontId="0" fillId="0" borderId="0" xfId="0"/>
    <xf numFmtId="0" fontId="5" fillId="0" borderId="0" xfId="0" applyFont="1" applyAlignment="1">
      <alignment horizontal="justify"/>
    </xf>
    <xf numFmtId="0" fontId="5" fillId="0" borderId="0" xfId="0" applyFont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6" fillId="3" borderId="22" xfId="0" applyFont="1" applyFill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0" fillId="0" borderId="22" xfId="0" applyBorder="1"/>
    <xf numFmtId="0" fontId="5" fillId="4" borderId="22" xfId="0" applyFont="1" applyFill="1" applyBorder="1" applyAlignment="1">
      <alignment vertical="center" wrapText="1"/>
    </xf>
    <xf numFmtId="0" fontId="6" fillId="3" borderId="22" xfId="0" applyFont="1" applyFill="1" applyBorder="1" applyAlignment="1">
      <alignment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5" fillId="4" borderId="22" xfId="0" applyFont="1" applyFill="1" applyBorder="1" applyAlignment="1">
      <alignment horizontal="center" wrapText="1"/>
    </xf>
    <xf numFmtId="0" fontId="10" fillId="3" borderId="22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7" fillId="3" borderId="22" xfId="0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49" fontId="6" fillId="3" borderId="22" xfId="0" applyNumberFormat="1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vertical="center"/>
    </xf>
    <xf numFmtId="0" fontId="5" fillId="4" borderId="22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wrapText="1"/>
    </xf>
    <xf numFmtId="0" fontId="11" fillId="0" borderId="0" xfId="0" applyFont="1"/>
    <xf numFmtId="0" fontId="5" fillId="0" borderId="25" xfId="0" applyFont="1" applyBorder="1" applyAlignment="1">
      <alignment horizontal="center" wrapText="1"/>
    </xf>
    <xf numFmtId="0" fontId="5" fillId="4" borderId="25" xfId="0" applyFont="1" applyFill="1" applyBorder="1" applyAlignment="1">
      <alignment vertical="center" wrapText="1"/>
    </xf>
    <xf numFmtId="0" fontId="11" fillId="0" borderId="0" xfId="0" applyFont="1" applyAlignment="1">
      <alignment horizontal="justify"/>
    </xf>
    <xf numFmtId="0" fontId="6" fillId="5" borderId="18" xfId="0" applyFont="1" applyFill="1" applyBorder="1" applyAlignment="1">
      <alignment horizontal="center" wrapText="1"/>
    </xf>
    <xf numFmtId="0" fontId="5" fillId="5" borderId="31" xfId="0" applyFont="1" applyFill="1" applyBorder="1" applyAlignment="1">
      <alignment horizontal="center" wrapText="1"/>
    </xf>
    <xf numFmtId="0" fontId="0" fillId="5" borderId="19" xfId="0" applyFill="1" applyBorder="1" applyAlignment="1">
      <alignment wrapText="1"/>
    </xf>
    <xf numFmtId="0" fontId="5" fillId="6" borderId="7" xfId="0" applyFont="1" applyFill="1" applyBorder="1" applyAlignment="1">
      <alignment horizontal="center" wrapText="1"/>
    </xf>
    <xf numFmtId="0" fontId="5" fillId="6" borderId="7" xfId="0" applyFont="1" applyFill="1" applyBorder="1" applyAlignment="1">
      <alignment horizontal="center" vertical="top" wrapText="1"/>
    </xf>
    <xf numFmtId="0" fontId="6" fillId="7" borderId="31" xfId="0" applyFont="1" applyFill="1" applyBorder="1" applyAlignment="1">
      <alignment horizontal="center" wrapText="1"/>
    </xf>
    <xf numFmtId="0" fontId="5" fillId="7" borderId="19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2" fillId="0" borderId="38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7" xfId="0" applyFont="1" applyBorder="1" applyAlignment="1">
      <alignment vertical="top" wrapText="1"/>
    </xf>
    <xf numFmtId="0" fontId="12" fillId="0" borderId="0" xfId="0" applyFont="1"/>
    <xf numFmtId="0" fontId="1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49" fontId="11" fillId="0" borderId="0" xfId="0" applyNumberFormat="1" applyFont="1"/>
    <xf numFmtId="0" fontId="18" fillId="0" borderId="22" xfId="0" applyFont="1" applyBorder="1"/>
    <xf numFmtId="0" fontId="18" fillId="0" borderId="0" xfId="0" applyFont="1"/>
    <xf numFmtId="0" fontId="5" fillId="0" borderId="22" xfId="0" applyFont="1" applyBorder="1"/>
    <xf numFmtId="0" fontId="5" fillId="0" borderId="25" xfId="0" applyFont="1" applyBorder="1" applyAlignment="1">
      <alignment horizontal="left" wrapText="1"/>
    </xf>
    <xf numFmtId="0" fontId="5" fillId="0" borderId="22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 wrapText="1"/>
    </xf>
    <xf numFmtId="49" fontId="8" fillId="0" borderId="25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wrapText="1"/>
    </xf>
    <xf numFmtId="0" fontId="5" fillId="3" borderId="22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9" fontId="5" fillId="0" borderId="22" xfId="0" applyNumberFormat="1" applyFont="1" applyBorder="1" applyAlignment="1">
      <alignment horizontal="center" vertical="center" wrapText="1"/>
    </xf>
    <xf numFmtId="9" fontId="5" fillId="3" borderId="22" xfId="0" applyNumberFormat="1" applyFont="1" applyFill="1" applyBorder="1" applyAlignment="1">
      <alignment horizontal="center" vertical="center" wrapText="1"/>
    </xf>
    <xf numFmtId="9" fontId="6" fillId="3" borderId="22" xfId="0" applyNumberFormat="1" applyFont="1" applyFill="1" applyBorder="1" applyAlignment="1">
      <alignment horizontal="center" vertical="center" wrapText="1"/>
    </xf>
    <xf numFmtId="9" fontId="5" fillId="4" borderId="22" xfId="0" applyNumberFormat="1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left" vertical="top" wrapText="1"/>
    </xf>
    <xf numFmtId="2" fontId="5" fillId="0" borderId="22" xfId="0" applyNumberFormat="1" applyFont="1" applyBorder="1" applyAlignment="1">
      <alignment horizontal="center" vertical="center" wrapText="1"/>
    </xf>
    <xf numFmtId="0" fontId="6" fillId="3" borderId="22" xfId="0" applyFont="1" applyFill="1" applyBorder="1" applyAlignment="1">
      <alignment wrapText="1"/>
    </xf>
    <xf numFmtId="2" fontId="6" fillId="3" borderId="22" xfId="0" applyNumberFormat="1" applyFont="1" applyFill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0" fontId="6" fillId="0" borderId="31" xfId="0" applyFont="1" applyBorder="1" applyAlignment="1">
      <alignment horizontal="center" wrapText="1"/>
    </xf>
    <xf numFmtId="0" fontId="0" fillId="0" borderId="31" xfId="0" applyBorder="1" applyAlignment="1">
      <alignment wrapText="1"/>
    </xf>
    <xf numFmtId="0" fontId="0" fillId="0" borderId="19" xfId="0" applyBorder="1" applyAlignment="1">
      <alignment wrapText="1"/>
    </xf>
    <xf numFmtId="0" fontId="6" fillId="8" borderId="36" xfId="0" applyFont="1" applyFill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0" fillId="8" borderId="8" xfId="0" applyFill="1" applyBorder="1" applyAlignment="1">
      <alignment wrapText="1"/>
    </xf>
    <xf numFmtId="0" fontId="0" fillId="8" borderId="7" xfId="0" applyFill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0" fillId="0" borderId="8" xfId="0" applyBorder="1" applyAlignment="1">
      <alignment wrapText="1"/>
    </xf>
    <xf numFmtId="0" fontId="0" fillId="0" borderId="7" xfId="0" applyBorder="1" applyAlignment="1">
      <alignment wrapText="1"/>
    </xf>
    <xf numFmtId="0" fontId="2" fillId="0" borderId="19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8" borderId="7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6" fillId="3" borderId="25" xfId="0" applyFont="1" applyFill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5" fillId="0" borderId="22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164" fontId="6" fillId="3" borderId="25" xfId="0" applyNumberFormat="1" applyFont="1" applyFill="1" applyBorder="1" applyAlignment="1">
      <alignment horizontal="center" vertical="center"/>
    </xf>
    <xf numFmtId="1" fontId="5" fillId="4" borderId="25" xfId="0" applyNumberFormat="1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22" fillId="0" borderId="22" xfId="0" applyFont="1" applyBorder="1" applyAlignment="1">
      <alignment wrapText="1"/>
    </xf>
    <xf numFmtId="0" fontId="0" fillId="0" borderId="23" xfId="0" applyBorder="1"/>
    <xf numFmtId="0" fontId="0" fillId="0" borderId="41" xfId="0" applyBorder="1"/>
    <xf numFmtId="0" fontId="0" fillId="0" borderId="42" xfId="0" applyBorder="1"/>
    <xf numFmtId="0" fontId="5" fillId="0" borderId="0" xfId="0" applyFont="1" applyAlignment="1">
      <alignment horizontal="right"/>
    </xf>
    <xf numFmtId="0" fontId="24" fillId="0" borderId="0" xfId="0" applyFont="1" applyAlignment="1">
      <alignment horizontal="justify"/>
    </xf>
    <xf numFmtId="0" fontId="24" fillId="0" borderId="0" xfId="0" applyFont="1" applyAlignment="1">
      <alignment horizontal="center"/>
    </xf>
    <xf numFmtId="0" fontId="5" fillId="0" borderId="0" xfId="0" applyFont="1"/>
    <xf numFmtId="0" fontId="22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0" fontId="1" fillId="0" borderId="0" xfId="0" applyFont="1" applyAlignment="1">
      <alignment horizontal="justify"/>
    </xf>
    <xf numFmtId="0" fontId="1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5" fillId="4" borderId="22" xfId="0" applyFont="1" applyFill="1" applyBorder="1" applyAlignment="1">
      <alignment wrapText="1"/>
    </xf>
    <xf numFmtId="0" fontId="5" fillId="4" borderId="22" xfId="0" applyFont="1" applyFill="1" applyBorder="1" applyAlignment="1">
      <alignment vertical="center" wrapText="1" shrinkToFit="1"/>
    </xf>
    <xf numFmtId="0" fontId="18" fillId="4" borderId="22" xfId="0" applyFont="1" applyFill="1" applyBorder="1" applyAlignment="1">
      <alignment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vertical="center"/>
    </xf>
    <xf numFmtId="0" fontId="6" fillId="4" borderId="22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left" vertical="top"/>
    </xf>
    <xf numFmtId="0" fontId="11" fillId="4" borderId="0" xfId="0" applyFont="1" applyFill="1" applyAlignment="1">
      <alignment horizontal="left" vertical="top"/>
    </xf>
    <xf numFmtId="0" fontId="25" fillId="0" borderId="0" xfId="0" applyFont="1"/>
    <xf numFmtId="0" fontId="26" fillId="0" borderId="0" xfId="0" applyFont="1"/>
    <xf numFmtId="49" fontId="4" fillId="9" borderId="22" xfId="0" applyNumberFormat="1" applyFont="1" applyFill="1" applyBorder="1" applyAlignment="1">
      <alignment horizontal="center" vertical="center"/>
    </xf>
    <xf numFmtId="0" fontId="27" fillId="4" borderId="22" xfId="0" applyFont="1" applyFill="1" applyBorder="1" applyAlignment="1">
      <alignment vertical="center" wrapText="1"/>
    </xf>
    <xf numFmtId="0" fontId="5" fillId="0" borderId="30" xfId="0" applyFont="1" applyBorder="1" applyAlignment="1">
      <alignment horizontal="center" wrapText="1"/>
    </xf>
    <xf numFmtId="49" fontId="4" fillId="0" borderId="23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left" wrapText="1"/>
    </xf>
    <xf numFmtId="0" fontId="18" fillId="4" borderId="22" xfId="0" applyFont="1" applyFill="1" applyBorder="1"/>
    <xf numFmtId="0" fontId="5" fillId="4" borderId="22" xfId="0" applyFont="1" applyFill="1" applyBorder="1" applyAlignment="1">
      <alignment horizontal="left" vertical="top" wrapText="1"/>
    </xf>
    <xf numFmtId="0" fontId="0" fillId="4" borderId="0" xfId="0" applyFill="1"/>
    <xf numFmtId="0" fontId="27" fillId="0" borderId="22" xfId="0" applyFont="1" applyBorder="1" applyAlignment="1">
      <alignment horizontal="center" wrapText="1"/>
    </xf>
    <xf numFmtId="0" fontId="28" fillId="3" borderId="22" xfId="0" applyFont="1" applyFill="1" applyBorder="1" applyAlignment="1">
      <alignment horizontal="center" vertical="center" wrapText="1"/>
    </xf>
    <xf numFmtId="0" fontId="28" fillId="3" borderId="22" xfId="0" applyFont="1" applyFill="1" applyBorder="1" applyAlignment="1">
      <alignment vertical="center" wrapText="1"/>
    </xf>
    <xf numFmtId="0" fontId="29" fillId="0" borderId="22" xfId="0" applyFont="1" applyBorder="1" applyAlignment="1">
      <alignment horizontal="center" vertical="center"/>
    </xf>
    <xf numFmtId="0" fontId="11" fillId="4" borderId="0" xfId="0" applyFont="1" applyFill="1" applyAlignment="1">
      <alignment horizontal="left" vertical="top" wrapText="1"/>
    </xf>
    <xf numFmtId="0" fontId="1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" fillId="4" borderId="0" xfId="0" applyFont="1" applyFill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7" fillId="0" borderId="30" xfId="0" applyFont="1" applyBorder="1" applyAlignment="1">
      <alignment horizont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6" fillId="3" borderId="27" xfId="0" applyFont="1" applyFill="1" applyBorder="1" applyAlignment="1">
      <alignment horizontal="center" wrapText="1"/>
    </xf>
    <xf numFmtId="0" fontId="6" fillId="3" borderId="28" xfId="0" applyFont="1" applyFill="1" applyBorder="1" applyAlignment="1">
      <alignment horizontal="center" wrapText="1"/>
    </xf>
    <xf numFmtId="0" fontId="6" fillId="3" borderId="29" xfId="0" applyFont="1" applyFill="1" applyBorder="1" applyAlignment="1">
      <alignment horizontal="center" wrapText="1"/>
    </xf>
    <xf numFmtId="0" fontId="6" fillId="3" borderId="26" xfId="0" applyFont="1" applyFill="1" applyBorder="1" applyAlignment="1">
      <alignment horizontal="center" wrapText="1"/>
    </xf>
    <xf numFmtId="49" fontId="7" fillId="3" borderId="23" xfId="0" applyNumberFormat="1" applyFont="1" applyFill="1" applyBorder="1" applyAlignment="1">
      <alignment horizontal="center" vertical="center"/>
    </xf>
    <xf numFmtId="49" fontId="7" fillId="3" borderId="24" xfId="0" applyNumberFormat="1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6" fillId="3" borderId="23" xfId="0" applyFont="1" applyFill="1" applyBorder="1" applyAlignment="1">
      <alignment horizontal="left" vertical="top" wrapText="1"/>
    </xf>
    <xf numFmtId="0" fontId="6" fillId="3" borderId="24" xfId="0" applyFont="1" applyFill="1" applyBorder="1" applyAlignment="1">
      <alignment horizontal="left" vertical="top" wrapText="1"/>
    </xf>
    <xf numFmtId="9" fontId="6" fillId="3" borderId="23" xfId="0" applyNumberFormat="1" applyFont="1" applyFill="1" applyBorder="1" applyAlignment="1">
      <alignment horizontal="center" vertical="center" wrapText="1"/>
    </xf>
    <xf numFmtId="9" fontId="6" fillId="3" borderId="24" xfId="0" applyNumberFormat="1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wrapText="1"/>
    </xf>
    <xf numFmtId="0" fontId="5" fillId="3" borderId="28" xfId="0" applyFont="1" applyFill="1" applyBorder="1" applyAlignment="1">
      <alignment horizontal="center" wrapText="1"/>
    </xf>
    <xf numFmtId="0" fontId="5" fillId="3" borderId="29" xfId="0" applyFont="1" applyFill="1" applyBorder="1" applyAlignment="1">
      <alignment horizontal="center" wrapText="1"/>
    </xf>
    <xf numFmtId="0" fontId="5" fillId="3" borderId="26" xfId="0" applyFont="1" applyFill="1" applyBorder="1" applyAlignment="1">
      <alignment horizontal="center" wrapText="1"/>
    </xf>
    <xf numFmtId="0" fontId="5" fillId="3" borderId="22" xfId="0" applyFont="1" applyFill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6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wrapText="1"/>
    </xf>
    <xf numFmtId="0" fontId="5" fillId="3" borderId="24" xfId="0" applyFont="1" applyFill="1" applyBorder="1" applyAlignment="1">
      <alignment horizontal="center" wrapText="1"/>
    </xf>
    <xf numFmtId="0" fontId="6" fillId="3" borderId="39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34" xfId="0" applyFont="1" applyBorder="1" applyAlignment="1">
      <alignment horizontal="center" wrapText="1"/>
    </xf>
    <xf numFmtId="0" fontId="6" fillId="0" borderId="32" xfId="0" applyFont="1" applyBorder="1" applyAlignment="1">
      <alignment horizontal="center" wrapText="1"/>
    </xf>
    <xf numFmtId="0" fontId="5" fillId="6" borderId="34" xfId="0" applyFont="1" applyFill="1" applyBorder="1" applyAlignment="1">
      <alignment horizontal="center" wrapText="1"/>
    </xf>
    <xf numFmtId="0" fontId="5" fillId="6" borderId="32" xfId="0" applyFont="1" applyFill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6" fillId="5" borderId="34" xfId="0" applyFont="1" applyFill="1" applyBorder="1" applyAlignment="1">
      <alignment horizontal="center" vertical="top" wrapText="1"/>
    </xf>
    <xf numFmtId="0" fontId="6" fillId="5" borderId="11" xfId="0" applyFont="1" applyFill="1" applyBorder="1" applyAlignment="1">
      <alignment horizontal="center" vertical="top" wrapText="1"/>
    </xf>
    <xf numFmtId="0" fontId="5" fillId="6" borderId="11" xfId="0" applyFont="1" applyFill="1" applyBorder="1" applyAlignment="1">
      <alignment horizontal="center" wrapText="1"/>
    </xf>
    <xf numFmtId="0" fontId="5" fillId="6" borderId="34" xfId="0" applyFont="1" applyFill="1" applyBorder="1" applyAlignment="1">
      <alignment horizontal="center" vertical="top" wrapText="1"/>
    </xf>
    <xf numFmtId="0" fontId="5" fillId="6" borderId="11" xfId="0" applyFont="1" applyFill="1" applyBorder="1" applyAlignment="1">
      <alignment horizontal="center" vertical="top" wrapText="1"/>
    </xf>
    <xf numFmtId="0" fontId="5" fillId="6" borderId="32" xfId="0" applyFont="1" applyFill="1" applyBorder="1" applyAlignment="1">
      <alignment horizontal="center" vertical="top" wrapText="1"/>
    </xf>
    <xf numFmtId="0" fontId="6" fillId="7" borderId="35" xfId="0" applyFont="1" applyFill="1" applyBorder="1" applyAlignment="1">
      <alignment horizontal="center" wrapText="1"/>
    </xf>
    <xf numFmtId="0" fontId="6" fillId="7" borderId="36" xfId="0" applyFont="1" applyFill="1" applyBorder="1" applyAlignment="1">
      <alignment horizontal="center" wrapText="1"/>
    </xf>
    <xf numFmtId="0" fontId="6" fillId="7" borderId="37" xfId="0" applyFont="1" applyFill="1" applyBorder="1" applyAlignment="1">
      <alignment horizontal="center" wrapText="1"/>
    </xf>
    <xf numFmtId="0" fontId="6" fillId="7" borderId="8" xfId="0" applyFont="1" applyFill="1" applyBorder="1" applyAlignment="1">
      <alignment horizontal="center" wrapText="1"/>
    </xf>
    <xf numFmtId="0" fontId="6" fillId="7" borderId="33" xfId="0" applyFont="1" applyFill="1" applyBorder="1" applyAlignment="1">
      <alignment horizontal="center" wrapText="1"/>
    </xf>
    <xf numFmtId="0" fontId="6" fillId="7" borderId="7" xfId="0" applyFont="1" applyFill="1" applyBorder="1" applyAlignment="1">
      <alignment horizontal="center" wrapText="1"/>
    </xf>
    <xf numFmtId="0" fontId="6" fillId="0" borderId="33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7" borderId="18" xfId="0" applyFont="1" applyFill="1" applyBorder="1" applyAlignment="1">
      <alignment horizontal="center" wrapText="1"/>
    </xf>
    <xf numFmtId="0" fontId="6" fillId="7" borderId="31" xfId="0" applyFont="1" applyFill="1" applyBorder="1" applyAlignment="1">
      <alignment horizontal="center" wrapText="1"/>
    </xf>
    <xf numFmtId="0" fontId="6" fillId="7" borderId="19" xfId="0" applyFont="1" applyFill="1" applyBorder="1" applyAlignment="1">
      <alignment horizontal="center" wrapText="1"/>
    </xf>
    <xf numFmtId="9" fontId="6" fillId="7" borderId="18" xfId="0" applyNumberFormat="1" applyFont="1" applyFill="1" applyBorder="1" applyAlignment="1">
      <alignment horizontal="center" wrapText="1"/>
    </xf>
    <xf numFmtId="9" fontId="6" fillId="7" borderId="31" xfId="0" applyNumberFormat="1" applyFont="1" applyFill="1" applyBorder="1" applyAlignment="1">
      <alignment horizontal="center" wrapText="1"/>
    </xf>
    <xf numFmtId="9" fontId="6" fillId="7" borderId="19" xfId="0" applyNumberFormat="1" applyFont="1" applyFill="1" applyBorder="1" applyAlignment="1">
      <alignment horizontal="center" wrapText="1"/>
    </xf>
    <xf numFmtId="0" fontId="6" fillId="0" borderId="33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5" fillId="3" borderId="30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22" xfId="0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31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3" borderId="22" xfId="0" applyFont="1" applyFill="1" applyBorder="1" applyAlignment="1">
      <alignment horizontal="center" wrapText="1"/>
    </xf>
    <xf numFmtId="0" fontId="2" fillId="0" borderId="40" xfId="0" applyFont="1" applyBorder="1" applyAlignment="1">
      <alignment horizont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26" fillId="0" borderId="0" xfId="0" applyFont="1" applyAlignment="1">
      <alignment horizontal="center" wrapText="1"/>
    </xf>
    <xf numFmtId="49" fontId="8" fillId="0" borderId="22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0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2" fontId="6" fillId="2" borderId="16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17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2" fontId="6" fillId="3" borderId="22" xfId="0" applyNumberFormat="1" applyFont="1" applyFill="1" applyBorder="1" applyAlignment="1">
      <alignment horizontal="center" vertical="center" wrapText="1"/>
    </xf>
    <xf numFmtId="0" fontId="5" fillId="10" borderId="22" xfId="0" applyFont="1" applyFill="1" applyBorder="1" applyAlignment="1">
      <alignment horizontal="center" wrapText="1"/>
    </xf>
    <xf numFmtId="2" fontId="5" fillId="10" borderId="22" xfId="0" applyNumberFormat="1" applyFont="1" applyFill="1" applyBorder="1" applyAlignment="1">
      <alignment horizontal="center" wrapText="1"/>
    </xf>
    <xf numFmtId="2" fontId="5" fillId="0" borderId="22" xfId="0" applyNumberFormat="1" applyFont="1" applyBorder="1" applyAlignment="1">
      <alignment horizontal="center" wrapText="1"/>
    </xf>
    <xf numFmtId="2" fontId="6" fillId="3" borderId="22" xfId="0" applyNumberFormat="1" applyFont="1" applyFill="1" applyBorder="1" applyAlignment="1">
      <alignment horizontal="center" vertical="center" wrapText="1"/>
    </xf>
    <xf numFmtId="0" fontId="30" fillId="3" borderId="0" xfId="0" applyFont="1" applyFill="1" applyAlignment="1">
      <alignment vertical="center"/>
    </xf>
    <xf numFmtId="4" fontId="31" fillId="0" borderId="43" xfId="0" applyNumberFormat="1" applyFont="1" applyBorder="1" applyAlignment="1">
      <alignment horizontal="right" vertical="center" wrapText="1"/>
    </xf>
    <xf numFmtId="2" fontId="5" fillId="4" borderId="22" xfId="0" applyNumberFormat="1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2" fontId="5" fillId="10" borderId="22" xfId="0" applyNumberFormat="1" applyFont="1" applyFill="1" applyBorder="1" applyAlignment="1">
      <alignment horizontal="center" vertical="center" wrapText="1"/>
    </xf>
    <xf numFmtId="2" fontId="4" fillId="0" borderId="22" xfId="0" applyNumberFormat="1" applyFont="1" applyBorder="1" applyAlignment="1">
      <alignment horizontal="center" vertical="center"/>
    </xf>
    <xf numFmtId="4" fontId="9" fillId="4" borderId="22" xfId="0" applyNumberFormat="1" applyFont="1" applyFill="1" applyBorder="1" applyAlignment="1">
      <alignment horizontal="center" vertical="center"/>
    </xf>
    <xf numFmtId="0" fontId="5" fillId="10" borderId="22" xfId="0" applyFont="1" applyFill="1" applyBorder="1" applyAlignment="1">
      <alignment horizontal="center" vertical="center" wrapText="1"/>
    </xf>
    <xf numFmtId="164" fontId="6" fillId="3" borderId="22" xfId="0" applyNumberFormat="1" applyFont="1" applyFill="1" applyBorder="1" applyAlignment="1">
      <alignment horizontal="center" vertical="center"/>
    </xf>
    <xf numFmtId="0" fontId="30" fillId="3" borderId="0" xfId="0" applyFont="1" applyFill="1"/>
    <xf numFmtId="2" fontId="4" fillId="4" borderId="22" xfId="0" applyNumberFormat="1" applyFont="1" applyFill="1" applyBorder="1" applyAlignment="1">
      <alignment horizontal="center" vertical="center"/>
    </xf>
    <xf numFmtId="0" fontId="4" fillId="10" borderId="22" xfId="0" applyFont="1" applyFill="1" applyBorder="1" applyAlignment="1">
      <alignment horizontal="center" vertical="center"/>
    </xf>
    <xf numFmtId="1" fontId="5" fillId="4" borderId="22" xfId="0" applyNumberFormat="1" applyFont="1" applyFill="1" applyBorder="1" applyAlignment="1">
      <alignment horizontal="center" vertical="center" wrapText="1"/>
    </xf>
    <xf numFmtId="2" fontId="4" fillId="10" borderId="22" xfId="0" applyNumberFormat="1" applyFont="1" applyFill="1" applyBorder="1" applyAlignment="1">
      <alignment horizontal="center" vertical="center"/>
    </xf>
    <xf numFmtId="0" fontId="6" fillId="9" borderId="22" xfId="0" applyFont="1" applyFill="1" applyBorder="1" applyAlignment="1">
      <alignment vertical="center" wrapText="1"/>
    </xf>
    <xf numFmtId="0" fontId="6" fillId="9" borderId="22" xfId="0" applyFont="1" applyFill="1" applyBorder="1" applyAlignment="1">
      <alignment horizontal="center" vertical="center" wrapText="1"/>
    </xf>
    <xf numFmtId="0" fontId="10" fillId="9" borderId="22" xfId="0" applyFont="1" applyFill="1" applyBorder="1" applyAlignment="1">
      <alignment horizontal="center" vertical="center"/>
    </xf>
    <xf numFmtId="0" fontId="0" fillId="9" borderId="22" xfId="0" applyFill="1" applyBorder="1" applyAlignment="1">
      <alignment horizontal="center" vertical="center"/>
    </xf>
    <xf numFmtId="0" fontId="4" fillId="9" borderId="22" xfId="0" applyFont="1" applyFill="1" applyBorder="1" applyAlignment="1">
      <alignment horizontal="center" vertical="center"/>
    </xf>
    <xf numFmtId="0" fontId="5" fillId="9" borderId="22" xfId="0" applyFont="1" applyFill="1" applyBorder="1" applyAlignment="1">
      <alignment horizontal="center" vertical="center" wrapText="1"/>
    </xf>
    <xf numFmtId="2" fontId="5" fillId="3" borderId="22" xfId="0" applyNumberFormat="1" applyFont="1" applyFill="1" applyBorder="1" applyAlignment="1">
      <alignment horizontal="center" vertical="center" wrapText="1"/>
    </xf>
    <xf numFmtId="0" fontId="10" fillId="3" borderId="0" xfId="0" applyFont="1" applyFill="1" applyAlignment="1">
      <alignment vertical="center"/>
    </xf>
    <xf numFmtId="2" fontId="10" fillId="3" borderId="22" xfId="0" applyNumberFormat="1" applyFont="1" applyFill="1" applyBorder="1" applyAlignment="1">
      <alignment vertical="center"/>
    </xf>
    <xf numFmtId="2" fontId="5" fillId="0" borderId="22" xfId="0" applyNumberFormat="1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 wrapText="1"/>
    </xf>
    <xf numFmtId="2" fontId="9" fillId="4" borderId="22" xfId="0" applyNumberFormat="1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vertical="center"/>
    </xf>
    <xf numFmtId="165" fontId="5" fillId="3" borderId="22" xfId="0" applyNumberFormat="1" applyFont="1" applyFill="1" applyBorder="1" applyAlignment="1">
      <alignment horizontal="center" vertical="center" wrapText="1"/>
    </xf>
    <xf numFmtId="0" fontId="5" fillId="10" borderId="22" xfId="0" applyFont="1" applyFill="1" applyBorder="1" applyAlignment="1">
      <alignment horizontal="center" vertical="center"/>
    </xf>
    <xf numFmtId="0" fontId="30" fillId="0" borderId="22" xfId="0" applyFont="1" applyBorder="1"/>
    <xf numFmtId="0" fontId="30" fillId="0" borderId="22" xfId="0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2" fontId="10" fillId="3" borderId="22" xfId="0" applyNumberFormat="1" applyFont="1" applyFill="1" applyBorder="1" applyAlignment="1">
      <alignment horizontal="center" vertical="center"/>
    </xf>
    <xf numFmtId="0" fontId="6" fillId="9" borderId="25" xfId="0" applyFont="1" applyFill="1" applyBorder="1" applyAlignment="1">
      <alignment horizontal="center" wrapText="1"/>
    </xf>
    <xf numFmtId="0" fontId="5" fillId="9" borderId="30" xfId="0" applyFont="1" applyFill="1" applyBorder="1" applyAlignment="1">
      <alignment horizontal="center" wrapText="1"/>
    </xf>
    <xf numFmtId="0" fontId="6" fillId="9" borderId="0" xfId="0" applyFont="1" applyFill="1" applyBorder="1" applyAlignment="1">
      <alignment horizontal="left" vertical="top" wrapText="1"/>
    </xf>
    <xf numFmtId="0" fontId="5" fillId="9" borderId="0" xfId="0" applyFont="1" applyFill="1" applyBorder="1" applyAlignment="1">
      <alignment horizontal="center" wrapText="1"/>
    </xf>
    <xf numFmtId="9" fontId="5" fillId="9" borderId="0" xfId="0" applyNumberFormat="1" applyFont="1" applyFill="1" applyBorder="1" applyAlignment="1">
      <alignment horizontal="center" wrapText="1"/>
    </xf>
    <xf numFmtId="0" fontId="6" fillId="9" borderId="0" xfId="0" applyFont="1" applyFill="1" applyBorder="1" applyAlignment="1">
      <alignment horizontal="center" wrapText="1"/>
    </xf>
    <xf numFmtId="9" fontId="6" fillId="9" borderId="0" xfId="0" applyNumberFormat="1" applyFont="1" applyFill="1" applyBorder="1" applyAlignment="1">
      <alignment horizontal="center" vertical="center" wrapText="1"/>
    </xf>
    <xf numFmtId="2" fontId="6" fillId="7" borderId="18" xfId="0" applyNumberFormat="1" applyFont="1" applyFill="1" applyBorder="1" applyAlignment="1">
      <alignment horizontal="center" wrapText="1"/>
    </xf>
    <xf numFmtId="0" fontId="11" fillId="4" borderId="22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2DB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6"/>
  <sheetViews>
    <sheetView tabSelected="1" view="pageBreakPreview" zoomScale="120" zoomScaleNormal="120" zoomScaleSheetLayoutView="120" workbookViewId="0">
      <selection activeCell="B5" sqref="B5:O5"/>
    </sheetView>
  </sheetViews>
  <sheetFormatPr defaultRowHeight="15" x14ac:dyDescent="0.25"/>
  <cols>
    <col min="1" max="1" width="6" style="217" customWidth="1"/>
    <col min="2" max="2" width="53.42578125" customWidth="1"/>
    <col min="3" max="3" width="9.140625" style="219"/>
    <col min="9" max="9" width="9.140625" style="219"/>
    <col min="14" max="14" width="10" bestFit="1" customWidth="1"/>
  </cols>
  <sheetData>
    <row r="1" spans="2:15" x14ac:dyDescent="0.25">
      <c r="B1" s="170" t="s">
        <v>236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</row>
    <row r="2" spans="2:15" x14ac:dyDescent="0.25">
      <c r="B2" s="171" t="s">
        <v>0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</row>
    <row r="3" spans="2:15" x14ac:dyDescent="0.25">
      <c r="B3" s="218" t="s">
        <v>153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</row>
    <row r="4" spans="2:15" x14ac:dyDescent="0.25">
      <c r="B4" s="1"/>
    </row>
    <row r="5" spans="2:15" ht="33" customHeight="1" x14ac:dyDescent="0.25">
      <c r="B5" s="137" t="s">
        <v>235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</row>
    <row r="6" spans="2:15" x14ac:dyDescent="0.25">
      <c r="B6" s="1"/>
    </row>
    <row r="7" spans="2:15" x14ac:dyDescent="0.25">
      <c r="B7" s="2" t="s">
        <v>2</v>
      </c>
    </row>
    <row r="8" spans="2:15" ht="15.75" thickBot="1" x14ac:dyDescent="0.3">
      <c r="B8" s="1"/>
    </row>
    <row r="9" spans="2:15" ht="17.25" thickTop="1" thickBot="1" x14ac:dyDescent="0.3">
      <c r="B9" s="220" t="s">
        <v>250</v>
      </c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2"/>
    </row>
    <row r="10" spans="2:15" ht="18.600000000000001" customHeight="1" thickBot="1" x14ac:dyDescent="0.3">
      <c r="B10" s="223" t="s">
        <v>237</v>
      </c>
      <c r="C10" s="224" t="s">
        <v>3</v>
      </c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6"/>
    </row>
    <row r="11" spans="2:15" x14ac:dyDescent="0.25">
      <c r="B11" s="227"/>
      <c r="C11" s="228" t="s">
        <v>4</v>
      </c>
      <c r="D11" s="229"/>
      <c r="E11" s="229"/>
      <c r="F11" s="229"/>
      <c r="G11" s="229"/>
      <c r="H11" s="230"/>
      <c r="I11" s="228" t="s">
        <v>6</v>
      </c>
      <c r="J11" s="229"/>
      <c r="K11" s="229"/>
      <c r="L11" s="229"/>
      <c r="M11" s="229"/>
      <c r="N11" s="229"/>
      <c r="O11" s="230"/>
    </row>
    <row r="12" spans="2:15" ht="15.75" thickBot="1" x14ac:dyDescent="0.3">
      <c r="B12" s="227"/>
      <c r="C12" s="231" t="s">
        <v>5</v>
      </c>
      <c r="D12" s="232"/>
      <c r="E12" s="232"/>
      <c r="F12" s="232"/>
      <c r="G12" s="232"/>
      <c r="H12" s="233"/>
      <c r="I12" s="231" t="s">
        <v>5</v>
      </c>
      <c r="J12" s="232"/>
      <c r="K12" s="232"/>
      <c r="L12" s="232"/>
      <c r="M12" s="232"/>
      <c r="N12" s="232"/>
      <c r="O12" s="233"/>
    </row>
    <row r="13" spans="2:15" ht="28.9" customHeight="1" x14ac:dyDescent="0.25">
      <c r="B13" s="227"/>
      <c r="C13" s="234" t="s">
        <v>238</v>
      </c>
      <c r="D13" s="235" t="s">
        <v>239</v>
      </c>
      <c r="E13" s="236" t="s">
        <v>7</v>
      </c>
      <c r="F13" s="236" t="s">
        <v>8</v>
      </c>
      <c r="G13" s="236" t="s">
        <v>9</v>
      </c>
      <c r="H13" s="237" t="s">
        <v>27</v>
      </c>
      <c r="I13" s="234" t="s">
        <v>240</v>
      </c>
      <c r="J13" s="236" t="s">
        <v>7</v>
      </c>
      <c r="K13" s="236" t="s">
        <v>8</v>
      </c>
      <c r="L13" s="236" t="s">
        <v>9</v>
      </c>
      <c r="M13" s="236" t="s">
        <v>27</v>
      </c>
      <c r="N13" s="208" t="s">
        <v>10</v>
      </c>
      <c r="O13" s="238" t="s">
        <v>11</v>
      </c>
    </row>
    <row r="14" spans="2:15" ht="24" thickBot="1" x14ac:dyDescent="0.3">
      <c r="B14" s="239"/>
      <c r="C14" s="240"/>
      <c r="D14" s="241" t="s">
        <v>241</v>
      </c>
      <c r="E14" s="242"/>
      <c r="F14" s="242"/>
      <c r="G14" s="242"/>
      <c r="H14" s="243"/>
      <c r="I14" s="240"/>
      <c r="J14" s="242"/>
      <c r="K14" s="242"/>
      <c r="L14" s="242"/>
      <c r="M14" s="242"/>
      <c r="N14" s="210"/>
      <c r="O14" s="244"/>
    </row>
    <row r="15" spans="2:15" ht="15.75" thickBot="1" x14ac:dyDescent="0.3">
      <c r="B15" s="245">
        <v>1</v>
      </c>
      <c r="C15" s="3">
        <v>2</v>
      </c>
      <c r="D15" s="3">
        <v>3</v>
      </c>
      <c r="E15" s="3">
        <v>4</v>
      </c>
      <c r="F15" s="3">
        <v>5</v>
      </c>
      <c r="G15" s="3">
        <v>6</v>
      </c>
      <c r="H15" s="245">
        <v>7</v>
      </c>
      <c r="I15" s="3">
        <v>8</v>
      </c>
      <c r="J15" s="3">
        <v>9</v>
      </c>
      <c r="K15" s="3">
        <v>10</v>
      </c>
      <c r="L15" s="3">
        <v>11</v>
      </c>
      <c r="M15" s="3">
        <v>12</v>
      </c>
      <c r="N15" s="3">
        <v>13</v>
      </c>
      <c r="O15" s="245">
        <v>14</v>
      </c>
    </row>
    <row r="16" spans="2:15" x14ac:dyDescent="0.25">
      <c r="B16" s="246" t="s">
        <v>12</v>
      </c>
      <c r="C16" s="247">
        <f>C19+C22+C29+C33+C39+C51+C53+C59+C63+C25</f>
        <v>163530.45000000001</v>
      </c>
      <c r="D16" s="248">
        <f>F16+G16+H16</f>
        <v>163530.45000000001</v>
      </c>
      <c r="E16" s="248">
        <v>0</v>
      </c>
      <c r="F16" s="247">
        <f>F19+F33+F39+F53+F59+F63+F22+F25</f>
        <v>107466.44</v>
      </c>
      <c r="G16" s="248">
        <f>G19+G39+G59</f>
        <v>975.56999999999994</v>
      </c>
      <c r="H16" s="247">
        <f>H19+H22+H29+H33+H39+H51+H53+H59+H63+H25</f>
        <v>55088.439999999995</v>
      </c>
      <c r="I16" s="248">
        <f>I19+I22+I29+I33+I39+I51+I53+I59+I63+I25</f>
        <v>135939.34000000003</v>
      </c>
      <c r="J16" s="248">
        <f>J19+J22+J29+J33+J39+J51+J53+J59</f>
        <v>0</v>
      </c>
      <c r="K16" s="248">
        <f>K53+K59+K19+K33+K22</f>
        <v>15158.39</v>
      </c>
      <c r="L16" s="248">
        <f>L19+L22+L29+L33+L39+L51+L53+L59+L63</f>
        <v>975.56999999999994</v>
      </c>
      <c r="M16" s="248">
        <f>M29+M33+M39+M51+M53+M59+M63+M19+M22</f>
        <v>50149.579999999994</v>
      </c>
      <c r="N16" s="248">
        <v>100</v>
      </c>
      <c r="O16" s="248">
        <v>100</v>
      </c>
    </row>
    <row r="17" spans="1:15" ht="15.75" thickBot="1" x14ac:dyDescent="0.3">
      <c r="B17" s="249" t="s">
        <v>13</v>
      </c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</row>
    <row r="18" spans="1:15" x14ac:dyDescent="0.25">
      <c r="B18" s="251" t="s">
        <v>14</v>
      </c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3"/>
    </row>
    <row r="19" spans="1:15" ht="21.6" customHeight="1" x14ac:dyDescent="0.25">
      <c r="A19" s="152">
        <v>1</v>
      </c>
      <c r="B19" s="211" t="s">
        <v>156</v>
      </c>
      <c r="C19" s="166">
        <f>D19</f>
        <v>31307.31</v>
      </c>
      <c r="D19" s="166">
        <f>F19+H19</f>
        <v>31307.31</v>
      </c>
      <c r="E19" s="166">
        <f t="shared" ref="E19:O19" si="0">E21</f>
        <v>0</v>
      </c>
      <c r="F19" s="166">
        <f t="shared" si="0"/>
        <v>30988</v>
      </c>
      <c r="G19" s="166">
        <f t="shared" si="0"/>
        <v>0</v>
      </c>
      <c r="H19" s="166">
        <f>H21</f>
        <v>319.31</v>
      </c>
      <c r="I19" s="166">
        <f t="shared" si="0"/>
        <v>8061.98</v>
      </c>
      <c r="J19" s="166">
        <f t="shared" si="0"/>
        <v>0</v>
      </c>
      <c r="K19" s="166">
        <f t="shared" si="0"/>
        <v>7979.95</v>
      </c>
      <c r="L19" s="166">
        <f t="shared" si="0"/>
        <v>0</v>
      </c>
      <c r="M19" s="166">
        <f t="shared" si="0"/>
        <v>82.03</v>
      </c>
      <c r="N19" s="254">
        <f t="shared" si="0"/>
        <v>25.751110523388942</v>
      </c>
      <c r="O19" s="254">
        <f t="shared" si="0"/>
        <v>25.751110523388945</v>
      </c>
    </row>
    <row r="20" spans="1:15" ht="10.9" customHeight="1" x14ac:dyDescent="0.25">
      <c r="A20" s="153"/>
      <c r="B20" s="211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254"/>
      <c r="O20" s="254"/>
    </row>
    <row r="21" spans="1:15" ht="21" customHeight="1" x14ac:dyDescent="0.25">
      <c r="A21" s="20" t="s">
        <v>18</v>
      </c>
      <c r="B21" s="4" t="s">
        <v>157</v>
      </c>
      <c r="C21" s="255">
        <v>31307.31</v>
      </c>
      <c r="D21" s="4">
        <v>31307.3</v>
      </c>
      <c r="E21" s="11"/>
      <c r="F21" s="11">
        <v>30988</v>
      </c>
      <c r="G21" s="11"/>
      <c r="H21" s="11">
        <v>319.31</v>
      </c>
      <c r="I21" s="12">
        <f>K21+M21</f>
        <v>8061.98</v>
      </c>
      <c r="J21" s="11"/>
      <c r="K21" s="11">
        <v>7979.95</v>
      </c>
      <c r="L21" s="11"/>
      <c r="M21" s="11">
        <v>82.03</v>
      </c>
      <c r="N21" s="67">
        <f>I21/C21*100</f>
        <v>25.751110523388942</v>
      </c>
      <c r="O21" s="67">
        <f>I21/C21%</f>
        <v>25.751110523388945</v>
      </c>
    </row>
    <row r="22" spans="1:15" ht="31.9" customHeight="1" x14ac:dyDescent="0.25">
      <c r="A22" s="152" t="s">
        <v>19</v>
      </c>
      <c r="B22" s="211" t="s">
        <v>17</v>
      </c>
      <c r="C22" s="166">
        <f>D22</f>
        <v>20.49</v>
      </c>
      <c r="D22" s="166">
        <f t="shared" ref="D22:L22" si="1">D24</f>
        <v>20.49</v>
      </c>
      <c r="E22" s="166">
        <f t="shared" si="1"/>
        <v>0</v>
      </c>
      <c r="F22" s="166">
        <f t="shared" si="1"/>
        <v>18.440000000000001</v>
      </c>
      <c r="G22" s="166">
        <f t="shared" si="1"/>
        <v>0</v>
      </c>
      <c r="H22" s="166">
        <f t="shared" si="1"/>
        <v>2.0499999999999998</v>
      </c>
      <c r="I22" s="166">
        <f>K22+M22</f>
        <v>20.490000000000002</v>
      </c>
      <c r="J22" s="166">
        <f t="shared" si="1"/>
        <v>0</v>
      </c>
      <c r="K22" s="166">
        <v>18.440000000000001</v>
      </c>
      <c r="L22" s="166">
        <f t="shared" si="1"/>
        <v>0</v>
      </c>
      <c r="M22" s="166">
        <v>2.0499999999999998</v>
      </c>
      <c r="N22" s="254">
        <v>0</v>
      </c>
      <c r="O22" s="254">
        <v>0</v>
      </c>
    </row>
    <row r="23" spans="1:15" ht="36.75" customHeight="1" x14ac:dyDescent="0.25">
      <c r="A23" s="153"/>
      <c r="B23" s="211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254"/>
      <c r="O23" s="254"/>
    </row>
    <row r="24" spans="1:15" ht="22.15" customHeight="1" x14ac:dyDescent="0.25">
      <c r="A24" s="20" t="s">
        <v>20</v>
      </c>
      <c r="B24" s="4" t="s">
        <v>16</v>
      </c>
      <c r="C24" s="255">
        <v>20.49</v>
      </c>
      <c r="D24" s="4">
        <v>20.49</v>
      </c>
      <c r="E24" s="11"/>
      <c r="F24" s="11">
        <v>18.440000000000001</v>
      </c>
      <c r="G24" s="11"/>
      <c r="H24" s="11">
        <v>2.0499999999999998</v>
      </c>
      <c r="I24" s="12">
        <v>20.49</v>
      </c>
      <c r="J24" s="11"/>
      <c r="K24" s="11">
        <v>18.440000000000001</v>
      </c>
      <c r="L24" s="11"/>
      <c r="M24" s="11">
        <v>2.0499999999999998</v>
      </c>
      <c r="N24" s="11">
        <v>0</v>
      </c>
      <c r="O24" s="11">
        <v>100</v>
      </c>
    </row>
    <row r="25" spans="1:15" ht="31.9" customHeight="1" x14ac:dyDescent="0.25">
      <c r="A25" s="152" t="s">
        <v>19</v>
      </c>
      <c r="B25" s="211" t="s">
        <v>242</v>
      </c>
      <c r="C25" s="254">
        <f>D25</f>
        <v>70000</v>
      </c>
      <c r="D25" s="254">
        <f t="shared" ref="D25:L25" si="2">D27</f>
        <v>70000</v>
      </c>
      <c r="E25" s="166">
        <f t="shared" si="2"/>
        <v>0</v>
      </c>
      <c r="F25" s="254">
        <f t="shared" si="2"/>
        <v>69300</v>
      </c>
      <c r="G25" s="166">
        <f t="shared" si="2"/>
        <v>0</v>
      </c>
      <c r="H25" s="254">
        <f t="shared" si="2"/>
        <v>700</v>
      </c>
      <c r="I25" s="166">
        <f t="shared" si="2"/>
        <v>69655.8</v>
      </c>
      <c r="J25" s="166">
        <f t="shared" si="2"/>
        <v>0</v>
      </c>
      <c r="K25" s="166">
        <f t="shared" si="2"/>
        <v>68959.240000000005</v>
      </c>
      <c r="L25" s="166">
        <f t="shared" si="2"/>
        <v>0</v>
      </c>
      <c r="M25" s="166">
        <f>M27</f>
        <v>696.56</v>
      </c>
      <c r="N25" s="254">
        <f>I25/C25*100</f>
        <v>99.508285714285719</v>
      </c>
      <c r="O25" s="254">
        <f>N25</f>
        <v>99.508285714285719</v>
      </c>
    </row>
    <row r="26" spans="1:15" ht="36.75" customHeight="1" x14ac:dyDescent="0.25">
      <c r="A26" s="153"/>
      <c r="B26" s="211"/>
      <c r="C26" s="254"/>
      <c r="D26" s="254"/>
      <c r="E26" s="166"/>
      <c r="F26" s="254"/>
      <c r="G26" s="166"/>
      <c r="H26" s="254"/>
      <c r="I26" s="166"/>
      <c r="J26" s="166"/>
      <c r="K26" s="166"/>
      <c r="L26" s="166"/>
      <c r="M26" s="166"/>
      <c r="N26" s="254"/>
      <c r="O26" s="254"/>
    </row>
    <row r="27" spans="1:15" ht="22.15" customHeight="1" x14ac:dyDescent="0.25">
      <c r="A27" s="20" t="s">
        <v>20</v>
      </c>
      <c r="B27" s="4" t="s">
        <v>243</v>
      </c>
      <c r="C27" s="256">
        <v>70000</v>
      </c>
      <c r="D27" s="257">
        <v>70000</v>
      </c>
      <c r="E27" s="11"/>
      <c r="F27" s="67">
        <v>69300</v>
      </c>
      <c r="G27" s="11"/>
      <c r="H27" s="67">
        <v>700</v>
      </c>
      <c r="I27" s="12">
        <f>K27+M27</f>
        <v>69655.8</v>
      </c>
      <c r="J27" s="11">
        <v>0</v>
      </c>
      <c r="K27" s="11">
        <v>68959.240000000005</v>
      </c>
      <c r="L27" s="11">
        <v>0</v>
      </c>
      <c r="M27" s="11">
        <v>696.56</v>
      </c>
      <c r="N27" s="11">
        <v>0</v>
      </c>
      <c r="O27" s="11">
        <v>0</v>
      </c>
    </row>
    <row r="28" spans="1:15" x14ac:dyDescent="0.25">
      <c r="A28" s="20"/>
      <c r="B28" s="147" t="s">
        <v>15</v>
      </c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</row>
    <row r="29" spans="1:15" s="259" customFormat="1" ht="33" customHeight="1" x14ac:dyDescent="0.25">
      <c r="A29" s="21" t="s">
        <v>29</v>
      </c>
      <c r="B29" s="10" t="s">
        <v>158</v>
      </c>
      <c r="C29" s="10">
        <f>E29+F29+G29+H29</f>
        <v>3100</v>
      </c>
      <c r="D29" s="10">
        <f>C29</f>
        <v>3100</v>
      </c>
      <c r="E29" s="10">
        <f>E30+E31+E32</f>
        <v>0</v>
      </c>
      <c r="F29" s="10">
        <f t="shared" ref="F29:H29" si="3">F30+F31+F32</f>
        <v>0</v>
      </c>
      <c r="G29" s="10">
        <f t="shared" si="3"/>
        <v>0</v>
      </c>
      <c r="H29" s="10">
        <f t="shared" si="3"/>
        <v>3100</v>
      </c>
      <c r="I29" s="10">
        <f>J29+K29+L29+M29</f>
        <v>2351.77</v>
      </c>
      <c r="J29" s="10">
        <f>J30+J31+J32</f>
        <v>0</v>
      </c>
      <c r="K29" s="10">
        <f t="shared" ref="K29:M29" si="4">K30+K31+K32</f>
        <v>0</v>
      </c>
      <c r="L29" s="10">
        <f t="shared" si="4"/>
        <v>0</v>
      </c>
      <c r="M29" s="10">
        <f t="shared" si="4"/>
        <v>2351.77</v>
      </c>
      <c r="N29" s="258">
        <f t="shared" ref="N29:N31" si="5">I29/C29*100</f>
        <v>75.86354838709677</v>
      </c>
      <c r="O29" s="258">
        <f>I29/C29*100</f>
        <v>75.86354838709677</v>
      </c>
    </row>
    <row r="30" spans="1:15" x14ac:dyDescent="0.25">
      <c r="A30" s="20" t="s">
        <v>18</v>
      </c>
      <c r="B30" s="4" t="s">
        <v>159</v>
      </c>
      <c r="C30" s="256">
        <f>D30</f>
        <v>3100</v>
      </c>
      <c r="D30" s="258">
        <f>H30</f>
        <v>3100</v>
      </c>
      <c r="E30" s="11"/>
      <c r="F30" s="11"/>
      <c r="G30" s="11"/>
      <c r="H30" s="67">
        <v>3100</v>
      </c>
      <c r="I30" s="12">
        <f>J30+K30+L30+M30</f>
        <v>2351.77</v>
      </c>
      <c r="J30" s="11"/>
      <c r="K30" s="11"/>
      <c r="L30" s="11"/>
      <c r="M30" s="260">
        <v>2351.77</v>
      </c>
      <c r="N30" s="261">
        <f>I30/C30*100</f>
        <v>75.86354838709677</v>
      </c>
      <c r="O30" s="261">
        <f t="shared" ref="O30:O31" si="6">I30/C30*100</f>
        <v>75.86354838709677</v>
      </c>
    </row>
    <row r="31" spans="1:15" ht="23.25" x14ac:dyDescent="0.25">
      <c r="A31" s="20" t="s">
        <v>244</v>
      </c>
      <c r="B31" s="4" t="s">
        <v>30</v>
      </c>
      <c r="C31" s="256"/>
      <c r="D31" s="258"/>
      <c r="E31" s="11"/>
      <c r="F31" s="11"/>
      <c r="G31" s="11"/>
      <c r="H31" s="67"/>
      <c r="I31" s="12">
        <f t="shared" ref="I31:I32" si="7">J31+K31+L31+M31</f>
        <v>0</v>
      </c>
      <c r="J31" s="11"/>
      <c r="K31" s="11"/>
      <c r="L31" s="11"/>
      <c r="M31" s="11">
        <v>0</v>
      </c>
      <c r="N31" s="262">
        <v>0</v>
      </c>
      <c r="O31" s="262">
        <v>0</v>
      </c>
    </row>
    <row r="32" spans="1:15" x14ac:dyDescent="0.25">
      <c r="A32" s="20" t="s">
        <v>31</v>
      </c>
      <c r="B32" s="4"/>
      <c r="C32" s="14"/>
      <c r="D32" s="10">
        <f t="shared" ref="D31:D32" si="8">C32</f>
        <v>0</v>
      </c>
      <c r="E32" s="11"/>
      <c r="F32" s="11"/>
      <c r="G32" s="11"/>
      <c r="H32" s="11"/>
      <c r="I32" s="12">
        <f t="shared" si="7"/>
        <v>0</v>
      </c>
      <c r="J32" s="11"/>
      <c r="K32" s="11"/>
      <c r="L32" s="11"/>
      <c r="M32" s="11">
        <v>0</v>
      </c>
      <c r="N32" s="262">
        <v>0</v>
      </c>
      <c r="O32" s="262">
        <v>0</v>
      </c>
    </row>
    <row r="33" spans="1:15" s="259" customFormat="1" ht="21" x14ac:dyDescent="0.25">
      <c r="A33" s="21" t="s">
        <v>33</v>
      </c>
      <c r="B33" s="10" t="s">
        <v>32</v>
      </c>
      <c r="C33" s="258">
        <f>C34+C35+C36+C37+C38</f>
        <v>13609.69</v>
      </c>
      <c r="D33" s="15">
        <f>E33+F33+G33+H33</f>
        <v>13609.689999999999</v>
      </c>
      <c r="E33" s="15">
        <f>E34+E35+E36+E37+E38</f>
        <v>0</v>
      </c>
      <c r="F33" s="15">
        <f>F34+F35+F36+F37+F38</f>
        <v>1749.1</v>
      </c>
      <c r="G33" s="15">
        <f t="shared" ref="G33" si="9">G34+G35+G36+G37+G38</f>
        <v>0</v>
      </c>
      <c r="H33" s="15">
        <f>H34+H35+H36+H37+H38</f>
        <v>11860.589999999998</v>
      </c>
      <c r="I33" s="15">
        <f>J33+K33+L33+M33</f>
        <v>13018.519999999999</v>
      </c>
      <c r="J33" s="15">
        <f>J34+J35+J36+J37+J38</f>
        <v>0</v>
      </c>
      <c r="K33" s="15">
        <f t="shared" ref="K33:M33" si="10">K34+K35+K36+K37+K38</f>
        <v>1749.1</v>
      </c>
      <c r="L33" s="15">
        <f t="shared" si="10"/>
        <v>0</v>
      </c>
      <c r="M33" s="15">
        <f t="shared" si="10"/>
        <v>11269.419999999998</v>
      </c>
      <c r="N33" s="258">
        <f t="shared" ref="N33" si="11">I33/C33*100</f>
        <v>95.656256681820068</v>
      </c>
      <c r="O33" s="258">
        <f>I33/C33*100</f>
        <v>95.656256681820068</v>
      </c>
    </row>
    <row r="34" spans="1:15" ht="21.6" customHeight="1" x14ac:dyDescent="0.25">
      <c r="A34" s="20" t="s">
        <v>20</v>
      </c>
      <c r="B34" s="8" t="s">
        <v>34</v>
      </c>
      <c r="C34" s="263">
        <f>D34</f>
        <v>3747.36</v>
      </c>
      <c r="D34" s="15">
        <v>3747.36</v>
      </c>
      <c r="E34" s="16"/>
      <c r="F34" s="16"/>
      <c r="G34" s="16"/>
      <c r="H34" s="264">
        <v>3747.36</v>
      </c>
      <c r="I34" s="265">
        <f>M34</f>
        <v>3343.19</v>
      </c>
      <c r="J34" s="17">
        <f t="shared" ref="J34:J38" si="12">J35+J36+J37+J38+J39</f>
        <v>0</v>
      </c>
      <c r="K34" s="16"/>
      <c r="L34" s="16"/>
      <c r="M34" s="260">
        <v>3343.19</v>
      </c>
      <c r="N34" s="262">
        <v>0</v>
      </c>
      <c r="O34" s="261">
        <f>M34/H34*100</f>
        <v>89.214540369753635</v>
      </c>
    </row>
    <row r="35" spans="1:15" x14ac:dyDescent="0.25">
      <c r="A35" s="20" t="s">
        <v>21</v>
      </c>
      <c r="B35" s="8" t="s">
        <v>35</v>
      </c>
      <c r="C35" s="266">
        <f>H35</f>
        <v>7918.88</v>
      </c>
      <c r="D35" s="15">
        <f>H35</f>
        <v>7918.88</v>
      </c>
      <c r="E35" s="16"/>
      <c r="F35" s="16"/>
      <c r="G35" s="16"/>
      <c r="H35" s="16">
        <v>7918.88</v>
      </c>
      <c r="I35" s="17">
        <f>M35</f>
        <v>7731.88</v>
      </c>
      <c r="J35" s="17">
        <f t="shared" si="12"/>
        <v>0</v>
      </c>
      <c r="K35" s="16"/>
      <c r="L35" s="16"/>
      <c r="M35" s="16">
        <v>7731.88</v>
      </c>
      <c r="N35" s="261">
        <f>I35/C35*100</f>
        <v>97.638554947164252</v>
      </c>
      <c r="O35" s="261">
        <f>M35/H35*100</f>
        <v>97.638554947164252</v>
      </c>
    </row>
    <row r="36" spans="1:15" ht="44.45" customHeight="1" x14ac:dyDescent="0.25">
      <c r="A36" s="20" t="s">
        <v>22</v>
      </c>
      <c r="B36" s="8" t="s">
        <v>36</v>
      </c>
      <c r="C36" s="266">
        <v>1133.78</v>
      </c>
      <c r="D36" s="15">
        <v>1133.78</v>
      </c>
      <c r="E36" s="16"/>
      <c r="F36" s="16">
        <v>1020.4</v>
      </c>
      <c r="G36" s="16"/>
      <c r="H36" s="16">
        <v>113.38</v>
      </c>
      <c r="I36" s="17">
        <f>K36+M36</f>
        <v>1133.78</v>
      </c>
      <c r="J36" s="17">
        <f t="shared" si="12"/>
        <v>0</v>
      </c>
      <c r="K36" s="16">
        <v>1020.4</v>
      </c>
      <c r="L36" s="16"/>
      <c r="M36" s="16">
        <v>113.38</v>
      </c>
      <c r="N36" s="262">
        <f>I36/C36*100</f>
        <v>100</v>
      </c>
      <c r="O36" s="261">
        <f>M36/H36*100</f>
        <v>100</v>
      </c>
    </row>
    <row r="37" spans="1:15" ht="43.15" customHeight="1" x14ac:dyDescent="0.25">
      <c r="A37" s="20" t="s">
        <v>38</v>
      </c>
      <c r="B37" s="8" t="s">
        <v>37</v>
      </c>
      <c r="C37" s="266">
        <v>809.67</v>
      </c>
      <c r="D37" s="15">
        <v>809.67</v>
      </c>
      <c r="E37" s="16"/>
      <c r="F37" s="16">
        <v>728.7</v>
      </c>
      <c r="G37" s="16"/>
      <c r="H37" s="16">
        <v>80.97</v>
      </c>
      <c r="I37" s="17">
        <f>K37+M37</f>
        <v>809.67000000000007</v>
      </c>
      <c r="J37" s="17">
        <f t="shared" si="12"/>
        <v>0</v>
      </c>
      <c r="K37" s="16">
        <v>728.7</v>
      </c>
      <c r="L37" s="16"/>
      <c r="M37" s="16">
        <v>80.97</v>
      </c>
      <c r="N37" s="262">
        <f t="shared" ref="N37:N38" si="13">I37/C37*100</f>
        <v>100.00000000000003</v>
      </c>
      <c r="O37" s="262">
        <f t="shared" ref="O37:O59" si="14">I37/C37*100</f>
        <v>100.00000000000003</v>
      </c>
    </row>
    <row r="38" spans="1:15" ht="22.5" x14ac:dyDescent="0.25">
      <c r="A38" s="20" t="s">
        <v>39</v>
      </c>
      <c r="B38" s="8" t="s">
        <v>161</v>
      </c>
      <c r="C38" s="266"/>
      <c r="D38" s="15"/>
      <c r="E38" s="16"/>
      <c r="F38" s="16"/>
      <c r="G38" s="16"/>
      <c r="H38" s="264"/>
      <c r="I38" s="17">
        <f>M38</f>
        <v>0</v>
      </c>
      <c r="J38" s="17">
        <f t="shared" si="12"/>
        <v>0</v>
      </c>
      <c r="K38" s="16"/>
      <c r="L38" s="16"/>
      <c r="M38" s="16">
        <v>0</v>
      </c>
      <c r="N38" s="261">
        <v>0</v>
      </c>
      <c r="O38" s="261">
        <v>0</v>
      </c>
    </row>
    <row r="39" spans="1:15" s="268" customFormat="1" ht="21" x14ac:dyDescent="0.25">
      <c r="A39" s="21" t="s">
        <v>23</v>
      </c>
      <c r="B39" s="9" t="s">
        <v>40</v>
      </c>
      <c r="C39" s="258">
        <f>C40+C41+C42+C43+C44+C45+C46+C47+C48+C49+C50</f>
        <v>21732.61</v>
      </c>
      <c r="D39" s="15">
        <f>E39+F39+G39+H39</f>
        <v>21732.61</v>
      </c>
      <c r="E39" s="19">
        <f>E40+E41+E42+E43+E44+E45+E46+E47+E51+E52</f>
        <v>0</v>
      </c>
      <c r="F39" s="19">
        <f>F40+F41+F42+F43+F44+F45+F46+F47+F48+F49+F50</f>
        <v>0</v>
      </c>
      <c r="G39" s="19">
        <f>G42+G50</f>
        <v>900</v>
      </c>
      <c r="H39" s="19">
        <f>H40+H41+H42+H43+H44+H45+H46+H47+H48+H49+H50</f>
        <v>20832.61</v>
      </c>
      <c r="I39" s="19">
        <f>J39+K39+L39+M39</f>
        <v>19682.910000000003</v>
      </c>
      <c r="J39" s="19">
        <f>J40+J41+J42+J43+J44+J45+J46+J47+J51+J52</f>
        <v>0</v>
      </c>
      <c r="K39" s="19">
        <f>K40+K41+K42+K43+K44+K45+K46+K47+K51+K52</f>
        <v>0</v>
      </c>
      <c r="L39" s="19">
        <f>L42+L50</f>
        <v>900</v>
      </c>
      <c r="M39" s="19">
        <f>M40+M41+M42+M43+M44+M45+M46+M47+M48+M49</f>
        <v>18782.910000000003</v>
      </c>
      <c r="N39" s="267">
        <f>I39/C39*100</f>
        <v>90.568551131226315</v>
      </c>
      <c r="O39" s="267">
        <f t="shared" si="14"/>
        <v>90.568551131226315</v>
      </c>
    </row>
    <row r="40" spans="1:15" ht="22.5" x14ac:dyDescent="0.25">
      <c r="A40" s="20" t="s">
        <v>24</v>
      </c>
      <c r="B40" s="8" t="s">
        <v>194</v>
      </c>
      <c r="C40" s="256">
        <f>D40</f>
        <v>1245.47</v>
      </c>
      <c r="D40" s="291">
        <f>H40</f>
        <v>1245.47</v>
      </c>
      <c r="E40" s="16"/>
      <c r="F40" s="16"/>
      <c r="G40" s="16"/>
      <c r="H40" s="269">
        <v>1245.47</v>
      </c>
      <c r="I40" s="18">
        <f>M40</f>
        <v>613.89</v>
      </c>
      <c r="J40" s="16"/>
      <c r="K40" s="16"/>
      <c r="L40" s="16"/>
      <c r="M40" s="270">
        <v>613.89</v>
      </c>
      <c r="N40" s="261">
        <f t="shared" ref="N40:N47" si="15">I40/C40*100</f>
        <v>49.289826330622169</v>
      </c>
      <c r="O40" s="261">
        <f t="shared" si="14"/>
        <v>49.289826330622169</v>
      </c>
    </row>
    <row r="41" spans="1:15" x14ac:dyDescent="0.25">
      <c r="A41" s="20" t="s">
        <v>57</v>
      </c>
      <c r="B41" s="8" t="s">
        <v>195</v>
      </c>
      <c r="C41" s="255">
        <f>D41</f>
        <v>156.63999999999999</v>
      </c>
      <c r="D41" s="15">
        <f>H41</f>
        <v>156.63999999999999</v>
      </c>
      <c r="E41" s="16"/>
      <c r="F41" s="16"/>
      <c r="G41" s="16"/>
      <c r="H41" s="18">
        <v>156.63999999999999</v>
      </c>
      <c r="I41" s="18">
        <f>M41</f>
        <v>42.39</v>
      </c>
      <c r="J41" s="16"/>
      <c r="K41" s="16"/>
      <c r="L41" s="16"/>
      <c r="M41" s="270">
        <v>42.39</v>
      </c>
      <c r="N41" s="261">
        <f t="shared" si="15"/>
        <v>27.062053115423907</v>
      </c>
      <c r="O41" s="261">
        <f t="shared" si="14"/>
        <v>27.062053115423907</v>
      </c>
    </row>
    <row r="42" spans="1:15" x14ac:dyDescent="0.25">
      <c r="A42" s="20" t="s">
        <v>58</v>
      </c>
      <c r="B42" s="8" t="s">
        <v>196</v>
      </c>
      <c r="C42" s="255">
        <v>300</v>
      </c>
      <c r="D42" s="15">
        <f t="shared" ref="D42:D43" si="16">E42+F42+G42+H42</f>
        <v>300</v>
      </c>
      <c r="E42" s="16"/>
      <c r="F42" s="16"/>
      <c r="G42" s="18">
        <v>300</v>
      </c>
      <c r="H42" s="16"/>
      <c r="I42" s="18">
        <v>300</v>
      </c>
      <c r="J42" s="16"/>
      <c r="K42" s="16"/>
      <c r="L42" s="16">
        <v>300</v>
      </c>
      <c r="M42" s="16">
        <v>0</v>
      </c>
      <c r="N42" s="261">
        <f t="shared" si="15"/>
        <v>100</v>
      </c>
      <c r="O42" s="261">
        <f t="shared" si="14"/>
        <v>100</v>
      </c>
    </row>
    <row r="43" spans="1:15" x14ac:dyDescent="0.25">
      <c r="A43" s="20" t="s">
        <v>59</v>
      </c>
      <c r="B43" s="8" t="s">
        <v>41</v>
      </c>
      <c r="C43" s="266">
        <f>D43</f>
        <v>0</v>
      </c>
      <c r="D43" s="15"/>
      <c r="E43" s="16"/>
      <c r="F43" s="16"/>
      <c r="G43" s="16"/>
      <c r="H43" s="269"/>
      <c r="I43" s="18">
        <v>0</v>
      </c>
      <c r="J43" s="16"/>
      <c r="K43" s="16"/>
      <c r="L43" s="16"/>
      <c r="M43" s="16">
        <v>0</v>
      </c>
      <c r="N43" s="262">
        <v>0</v>
      </c>
      <c r="O43" s="262">
        <v>0</v>
      </c>
    </row>
    <row r="44" spans="1:15" x14ac:dyDescent="0.25">
      <c r="A44" s="20" t="s">
        <v>60</v>
      </c>
      <c r="B44" s="8" t="s">
        <v>42</v>
      </c>
      <c r="C44" s="266">
        <f>D44</f>
        <v>11700</v>
      </c>
      <c r="D44" s="15">
        <f>H44</f>
        <v>11700</v>
      </c>
      <c r="E44" s="16"/>
      <c r="F44" s="16"/>
      <c r="G44" s="16"/>
      <c r="H44" s="18">
        <v>11700</v>
      </c>
      <c r="I44" s="18">
        <f>M44</f>
        <v>10837.37</v>
      </c>
      <c r="J44" s="16"/>
      <c r="K44" s="16"/>
      <c r="L44" s="16"/>
      <c r="M44" s="270">
        <v>10837.37</v>
      </c>
      <c r="N44" s="271">
        <f>I44/C44*100</f>
        <v>92.627094017094024</v>
      </c>
      <c r="O44" s="271">
        <f t="shared" si="14"/>
        <v>92.627094017094024</v>
      </c>
    </row>
    <row r="45" spans="1:15" x14ac:dyDescent="0.25">
      <c r="A45" s="20" t="s">
        <v>61</v>
      </c>
      <c r="B45" s="8" t="s">
        <v>43</v>
      </c>
      <c r="C45" s="266">
        <f>D45</f>
        <v>158.58000000000001</v>
      </c>
      <c r="D45" s="15">
        <f>H45</f>
        <v>158.58000000000001</v>
      </c>
      <c r="E45" s="16"/>
      <c r="F45" s="16"/>
      <c r="G45" s="16"/>
      <c r="H45" s="18">
        <v>158.58000000000001</v>
      </c>
      <c r="I45" s="18">
        <f>M45</f>
        <v>158.6</v>
      </c>
      <c r="J45" s="16"/>
      <c r="K45" s="16"/>
      <c r="L45" s="16"/>
      <c r="M45" s="270">
        <v>158.6</v>
      </c>
      <c r="N45" s="261">
        <f t="shared" si="15"/>
        <v>100.01261193088659</v>
      </c>
      <c r="O45" s="261">
        <f t="shared" si="14"/>
        <v>100.01261193088659</v>
      </c>
    </row>
    <row r="46" spans="1:15" x14ac:dyDescent="0.25">
      <c r="A46" s="20" t="s">
        <v>62</v>
      </c>
      <c r="B46" s="8" t="s">
        <v>44</v>
      </c>
      <c r="C46" s="266">
        <f>D46</f>
        <v>6371.92</v>
      </c>
      <c r="D46" s="15">
        <f>H46</f>
        <v>6371.92</v>
      </c>
      <c r="E46" s="16"/>
      <c r="F46" s="16"/>
      <c r="G46" s="16"/>
      <c r="H46" s="18">
        <v>6371.92</v>
      </c>
      <c r="I46" s="18">
        <f>M46</f>
        <v>5930.73</v>
      </c>
      <c r="J46" s="16"/>
      <c r="K46" s="16"/>
      <c r="L46" s="16"/>
      <c r="M46" s="270">
        <v>5930.73</v>
      </c>
      <c r="N46" s="261">
        <f>M46/H46*100</f>
        <v>93.076027319865901</v>
      </c>
      <c r="O46" s="261">
        <f t="shared" si="14"/>
        <v>93.076027319865901</v>
      </c>
    </row>
    <row r="47" spans="1:15" ht="41.45" customHeight="1" x14ac:dyDescent="0.25">
      <c r="A47" s="20" t="s">
        <v>231</v>
      </c>
      <c r="B47" s="8" t="s">
        <v>165</v>
      </c>
      <c r="C47" s="266">
        <f>D47</f>
        <v>100</v>
      </c>
      <c r="D47" s="15">
        <f>H47</f>
        <v>100</v>
      </c>
      <c r="E47" s="16"/>
      <c r="F47" s="16">
        <v>0</v>
      </c>
      <c r="G47" s="16"/>
      <c r="H47" s="18">
        <v>100</v>
      </c>
      <c r="I47" s="18">
        <v>99.93</v>
      </c>
      <c r="J47" s="16"/>
      <c r="K47" s="16">
        <v>0</v>
      </c>
      <c r="L47" s="16"/>
      <c r="M47" s="270">
        <v>99.93</v>
      </c>
      <c r="N47" s="261">
        <f t="shared" si="15"/>
        <v>99.93</v>
      </c>
      <c r="O47" s="261">
        <f t="shared" si="14"/>
        <v>99.93</v>
      </c>
    </row>
    <row r="48" spans="1:15" ht="12" customHeight="1" x14ac:dyDescent="0.25">
      <c r="A48" s="20" t="s">
        <v>245</v>
      </c>
      <c r="B48" s="8"/>
      <c r="C48" s="262"/>
      <c r="D48" s="15"/>
      <c r="E48" s="16"/>
      <c r="F48" s="18"/>
      <c r="G48" s="16"/>
      <c r="H48" s="18"/>
      <c r="I48" s="18"/>
      <c r="J48" s="16"/>
      <c r="K48" s="16"/>
      <c r="L48" s="16"/>
      <c r="M48" s="16"/>
      <c r="N48" s="261"/>
      <c r="O48" s="261"/>
    </row>
    <row r="49" spans="1:15" ht="24.75" customHeight="1" x14ac:dyDescent="0.25">
      <c r="A49" s="20" t="s">
        <v>246</v>
      </c>
      <c r="B49" s="8" t="s">
        <v>197</v>
      </c>
      <c r="C49" s="266">
        <f>D49</f>
        <v>1100</v>
      </c>
      <c r="D49" s="15">
        <f>H49</f>
        <v>1100</v>
      </c>
      <c r="E49" s="16"/>
      <c r="F49" s="16">
        <v>0</v>
      </c>
      <c r="G49" s="16"/>
      <c r="H49" s="18">
        <v>1100</v>
      </c>
      <c r="I49" s="269">
        <f>M49</f>
        <v>1100</v>
      </c>
      <c r="J49" s="16"/>
      <c r="K49" s="16">
        <v>0</v>
      </c>
      <c r="L49" s="16"/>
      <c r="M49" s="272">
        <v>1100</v>
      </c>
      <c r="N49" s="261">
        <f t="shared" ref="N49" si="17">I49/C49*100</f>
        <v>100</v>
      </c>
      <c r="O49" s="261">
        <f t="shared" ref="O49" si="18">I49/C49*100</f>
        <v>100</v>
      </c>
    </row>
    <row r="50" spans="1:15" ht="41.45" customHeight="1" x14ac:dyDescent="0.25">
      <c r="A50" s="20" t="s">
        <v>247</v>
      </c>
      <c r="B50" s="8" t="s">
        <v>198</v>
      </c>
      <c r="C50" s="266">
        <v>600</v>
      </c>
      <c r="D50" s="15">
        <v>600</v>
      </c>
      <c r="E50" s="16"/>
      <c r="F50" s="16">
        <v>0</v>
      </c>
      <c r="G50" s="18">
        <v>600</v>
      </c>
      <c r="H50" s="16"/>
      <c r="I50" s="18">
        <f>M50</f>
        <v>0</v>
      </c>
      <c r="J50" s="16"/>
      <c r="K50" s="16">
        <v>0</v>
      </c>
      <c r="L50" s="16">
        <v>600</v>
      </c>
      <c r="M50" s="16"/>
      <c r="N50" s="261">
        <v>100</v>
      </c>
      <c r="O50" s="261">
        <v>100</v>
      </c>
    </row>
    <row r="51" spans="1:15" ht="33" customHeight="1" x14ac:dyDescent="0.25">
      <c r="A51" s="124" t="s">
        <v>245</v>
      </c>
      <c r="B51" s="273" t="s">
        <v>187</v>
      </c>
      <c r="C51" s="274">
        <v>0</v>
      </c>
      <c r="D51" s="275">
        <v>0</v>
      </c>
      <c r="E51" s="276"/>
      <c r="F51" s="277"/>
      <c r="G51" s="277"/>
      <c r="H51" s="277">
        <v>0</v>
      </c>
      <c r="I51" s="277">
        <v>0</v>
      </c>
      <c r="J51" s="277"/>
      <c r="K51" s="277"/>
      <c r="L51" s="277"/>
      <c r="M51" s="277">
        <v>0</v>
      </c>
      <c r="N51" s="278">
        <v>0</v>
      </c>
      <c r="O51" s="278">
        <v>0</v>
      </c>
    </row>
    <row r="52" spans="1:15" ht="20.45" customHeight="1" x14ac:dyDescent="0.25">
      <c r="A52" s="20" t="s">
        <v>246</v>
      </c>
      <c r="B52" s="8" t="s">
        <v>188</v>
      </c>
      <c r="C52" s="262">
        <v>0</v>
      </c>
      <c r="D52" s="17">
        <v>0</v>
      </c>
      <c r="E52" s="13"/>
      <c r="F52" s="16"/>
      <c r="G52" s="16"/>
      <c r="H52" s="16">
        <v>0</v>
      </c>
      <c r="I52" s="18">
        <v>0</v>
      </c>
      <c r="J52" s="16"/>
      <c r="K52" s="16"/>
      <c r="L52" s="16"/>
      <c r="M52" s="16">
        <v>0</v>
      </c>
      <c r="N52" s="262">
        <v>0</v>
      </c>
      <c r="O52" s="262">
        <v>0</v>
      </c>
    </row>
    <row r="53" spans="1:15" s="280" customFormat="1" ht="31.5" x14ac:dyDescent="0.25">
      <c r="A53" s="23" t="s">
        <v>25</v>
      </c>
      <c r="B53" s="9" t="s">
        <v>199</v>
      </c>
      <c r="C53" s="10">
        <f>C54+C55+C56+C57+C58</f>
        <v>22993.15</v>
      </c>
      <c r="D53" s="24">
        <f>E53+F53+G53+H53</f>
        <v>22993.15</v>
      </c>
      <c r="E53" s="15">
        <f>E54+E56+E55+E57+E58</f>
        <v>0</v>
      </c>
      <c r="F53" s="15">
        <f>F56+F57+F58</f>
        <v>5410.9</v>
      </c>
      <c r="G53" s="15">
        <f>G54+G56+G55+G57+G58</f>
        <v>0</v>
      </c>
      <c r="H53" s="15">
        <f>H54+H55+H56+H57+H58</f>
        <v>17582.25</v>
      </c>
      <c r="I53" s="15">
        <f>J53+K53+L53+M53</f>
        <v>22434.080000000002</v>
      </c>
      <c r="J53" s="15">
        <f>J54+J55+J56+J57+J58</f>
        <v>0</v>
      </c>
      <c r="K53" s="15">
        <f>K56+K57+K58</f>
        <v>5410.9</v>
      </c>
      <c r="L53" s="15">
        <f>L54+L55+L56+L57+L58</f>
        <v>0</v>
      </c>
      <c r="M53" s="15">
        <f>M54+M55+M56+M57+M58</f>
        <v>17023.18</v>
      </c>
      <c r="N53" s="258">
        <f t="shared" ref="N53:N57" si="19">I53/C53*100</f>
        <v>97.568536716369877</v>
      </c>
      <c r="O53" s="279">
        <f t="shared" si="14"/>
        <v>97.568536716369877</v>
      </c>
    </row>
    <row r="54" spans="1:15" x14ac:dyDescent="0.25">
      <c r="A54" s="20" t="s">
        <v>26</v>
      </c>
      <c r="B54" s="8" t="s">
        <v>46</v>
      </c>
      <c r="C54" s="263">
        <f>D54</f>
        <v>10815.31</v>
      </c>
      <c r="D54" s="281">
        <f>H54</f>
        <v>10815.31</v>
      </c>
      <c r="E54" s="22"/>
      <c r="F54" s="22"/>
      <c r="G54" s="22"/>
      <c r="H54" s="282">
        <v>10815.31</v>
      </c>
      <c r="I54" s="17">
        <f>M54</f>
        <v>10365.85</v>
      </c>
      <c r="J54" s="13"/>
      <c r="K54" s="22"/>
      <c r="L54" s="22"/>
      <c r="M54" s="22">
        <v>10365.85</v>
      </c>
      <c r="N54" s="283">
        <f t="shared" si="19"/>
        <v>95.844224529856291</v>
      </c>
      <c r="O54" s="261">
        <f t="shared" si="14"/>
        <v>95.844224529856291</v>
      </c>
    </row>
    <row r="55" spans="1:15" x14ac:dyDescent="0.25">
      <c r="A55" s="20" t="s">
        <v>63</v>
      </c>
      <c r="B55" s="8" t="s">
        <v>47</v>
      </c>
      <c r="C55" s="263">
        <f>D55</f>
        <v>1829.71</v>
      </c>
      <c r="D55" s="281">
        <f>H55</f>
        <v>1829.71</v>
      </c>
      <c r="E55" s="22"/>
      <c r="F55" s="22"/>
      <c r="G55" s="22"/>
      <c r="H55" s="282">
        <v>1829.71</v>
      </c>
      <c r="I55" s="17">
        <f>M55</f>
        <v>1720.1</v>
      </c>
      <c r="J55" s="13"/>
      <c r="K55" s="22"/>
      <c r="L55" s="22"/>
      <c r="M55" s="22">
        <v>1720.1</v>
      </c>
      <c r="N55" s="283">
        <f t="shared" si="19"/>
        <v>94.009433188865984</v>
      </c>
      <c r="O55" s="261">
        <f t="shared" si="14"/>
        <v>94.009433188865984</v>
      </c>
    </row>
    <row r="56" spans="1:15" ht="56.25" x14ac:dyDescent="0.25">
      <c r="A56" s="20" t="s">
        <v>64</v>
      </c>
      <c r="B56" s="8" t="s">
        <v>200</v>
      </c>
      <c r="C56" s="266">
        <f>D56</f>
        <v>3164.7</v>
      </c>
      <c r="D56" s="24">
        <f>F56+H56</f>
        <v>3164.7</v>
      </c>
      <c r="E56" s="22"/>
      <c r="F56" s="22">
        <v>1582.35</v>
      </c>
      <c r="G56" s="22"/>
      <c r="H56" s="22">
        <v>1582.35</v>
      </c>
      <c r="I56" s="284">
        <f>K56+M56</f>
        <v>3164.7</v>
      </c>
      <c r="J56" s="13"/>
      <c r="K56" s="22">
        <v>1582.35</v>
      </c>
      <c r="L56" s="22"/>
      <c r="M56" s="22">
        <v>1582.35</v>
      </c>
      <c r="N56" s="283">
        <f t="shared" si="19"/>
        <v>100</v>
      </c>
      <c r="O56" s="261">
        <f t="shared" si="14"/>
        <v>100</v>
      </c>
    </row>
    <row r="57" spans="1:15" ht="61.15" customHeight="1" x14ac:dyDescent="0.25">
      <c r="A57" s="20" t="s">
        <v>65</v>
      </c>
      <c r="B57" s="8" t="s">
        <v>201</v>
      </c>
      <c r="C57" s="263">
        <f>D57</f>
        <v>6657.1100000000006</v>
      </c>
      <c r="D57" s="281">
        <f>F57+H57</f>
        <v>6657.1100000000006</v>
      </c>
      <c r="E57" s="22"/>
      <c r="F57" s="22">
        <v>3328.55</v>
      </c>
      <c r="G57" s="22"/>
      <c r="H57" s="22">
        <v>3328.56</v>
      </c>
      <c r="I57" s="284">
        <f>K57+M57</f>
        <v>6657.1100000000006</v>
      </c>
      <c r="J57" s="13"/>
      <c r="K57" s="22">
        <v>3328.55</v>
      </c>
      <c r="L57" s="22"/>
      <c r="M57" s="22">
        <v>3328.56</v>
      </c>
      <c r="N57" s="283">
        <f t="shared" si="19"/>
        <v>100</v>
      </c>
      <c r="O57" s="261">
        <f t="shared" si="14"/>
        <v>100</v>
      </c>
    </row>
    <row r="58" spans="1:15" ht="33" customHeight="1" x14ac:dyDescent="0.25">
      <c r="A58" s="20" t="s">
        <v>66</v>
      </c>
      <c r="B58" s="8" t="s">
        <v>203</v>
      </c>
      <c r="C58" s="262">
        <v>526.32000000000005</v>
      </c>
      <c r="D58" s="24">
        <v>526.32000000000005</v>
      </c>
      <c r="E58" s="22"/>
      <c r="F58" s="22">
        <v>500</v>
      </c>
      <c r="G58" s="22"/>
      <c r="H58" s="22">
        <v>26.32</v>
      </c>
      <c r="I58" s="17">
        <f>K58+M58</f>
        <v>526.32000000000005</v>
      </c>
      <c r="J58" s="13"/>
      <c r="K58" s="22">
        <v>500</v>
      </c>
      <c r="L58" s="22"/>
      <c r="M58" s="22">
        <v>26.32</v>
      </c>
      <c r="N58" s="283">
        <f>I58/C58*100</f>
        <v>100</v>
      </c>
      <c r="O58" s="261">
        <v>100</v>
      </c>
    </row>
    <row r="59" spans="1:15" s="268" customFormat="1" ht="21" x14ac:dyDescent="0.25">
      <c r="A59" s="21" t="s">
        <v>67</v>
      </c>
      <c r="B59" s="9" t="s">
        <v>202</v>
      </c>
      <c r="C59" s="10">
        <f>C60+C61+C62</f>
        <v>486.18</v>
      </c>
      <c r="D59" s="285">
        <f>E59+F59+G59+H59</f>
        <v>486.18</v>
      </c>
      <c r="E59" s="19">
        <f>E60+E61</f>
        <v>0</v>
      </c>
      <c r="F59" s="19">
        <f t="shared" ref="F59" si="20">F60+F61</f>
        <v>0</v>
      </c>
      <c r="G59" s="19">
        <f>G60+G61+G62</f>
        <v>75.569999999999993</v>
      </c>
      <c r="H59" s="19">
        <f>H60+H61+H62</f>
        <v>410.61</v>
      </c>
      <c r="I59" s="19">
        <f>J59+K59+L59+M59</f>
        <v>432.77000000000004</v>
      </c>
      <c r="J59" s="19">
        <f>J60+J61</f>
        <v>0</v>
      </c>
      <c r="K59" s="19">
        <f t="shared" ref="K59" si="21">K60+K61</f>
        <v>0</v>
      </c>
      <c r="L59" s="19">
        <f>L60+L61+L62</f>
        <v>75.569999999999993</v>
      </c>
      <c r="M59" s="19">
        <f>M60+M61+M62</f>
        <v>357.20000000000005</v>
      </c>
      <c r="N59" s="258">
        <f t="shared" ref="N59" si="22">I59/C59*100</f>
        <v>89.014356822576019</v>
      </c>
      <c r="O59" s="286">
        <f t="shared" si="14"/>
        <v>89.014356822576019</v>
      </c>
    </row>
    <row r="60" spans="1:15" x14ac:dyDescent="0.25">
      <c r="A60" s="20" t="s">
        <v>68</v>
      </c>
      <c r="B60" s="8"/>
      <c r="C60" s="266"/>
      <c r="D60" s="285"/>
      <c r="E60" s="22"/>
      <c r="F60" s="22"/>
      <c r="G60" s="22"/>
      <c r="H60" s="22"/>
      <c r="I60" s="19"/>
      <c r="J60" s="22"/>
      <c r="K60" s="22"/>
      <c r="L60" s="22"/>
      <c r="M60" s="22"/>
      <c r="N60" s="283"/>
      <c r="O60" s="261"/>
    </row>
    <row r="61" spans="1:15" ht="22.5" x14ac:dyDescent="0.25">
      <c r="A61" s="20" t="s">
        <v>69</v>
      </c>
      <c r="B61" s="8" t="s">
        <v>204</v>
      </c>
      <c r="C61" s="266">
        <f>D61</f>
        <v>138</v>
      </c>
      <c r="D61" s="285">
        <f>H61</f>
        <v>138</v>
      </c>
      <c r="E61" s="22"/>
      <c r="F61" s="22"/>
      <c r="G61" s="22">
        <v>0</v>
      </c>
      <c r="H61" s="22">
        <v>138</v>
      </c>
      <c r="I61" s="19">
        <f t="shared" ref="I61:I62" si="23">J61+K61+L61+M61</f>
        <v>84.59</v>
      </c>
      <c r="J61" s="22"/>
      <c r="K61" s="22"/>
      <c r="L61" s="22">
        <v>0</v>
      </c>
      <c r="M61" s="22">
        <v>84.59</v>
      </c>
      <c r="N61" s="283">
        <f t="shared" ref="N61:N62" si="24">I61/C61*100</f>
        <v>61.29710144927536</v>
      </c>
      <c r="O61" s="261">
        <f t="shared" ref="O61:O62" si="25">I61/C61*100</f>
        <v>61.29710144927536</v>
      </c>
    </row>
    <row r="62" spans="1:15" ht="22.5" x14ac:dyDescent="0.25">
      <c r="A62" s="20" t="s">
        <v>248</v>
      </c>
      <c r="B62" s="8" t="s">
        <v>53</v>
      </c>
      <c r="C62" s="266">
        <f>D62</f>
        <v>348.18</v>
      </c>
      <c r="D62" s="285">
        <f>G62+H62</f>
        <v>348.18</v>
      </c>
      <c r="E62" s="22"/>
      <c r="F62" s="22"/>
      <c r="G62" s="22">
        <v>75.569999999999993</v>
      </c>
      <c r="H62" s="22">
        <v>272.61</v>
      </c>
      <c r="I62" s="19">
        <f t="shared" si="23"/>
        <v>348.18</v>
      </c>
      <c r="J62" s="22"/>
      <c r="K62" s="22"/>
      <c r="L62" s="282">
        <v>75.569999999999993</v>
      </c>
      <c r="M62" s="282">
        <v>272.61</v>
      </c>
      <c r="N62" s="283">
        <f t="shared" si="24"/>
        <v>100</v>
      </c>
      <c r="O62" s="261">
        <f t="shared" si="25"/>
        <v>100</v>
      </c>
    </row>
    <row r="63" spans="1:15" s="268" customFormat="1" ht="21" x14ac:dyDescent="0.25">
      <c r="A63" s="21" t="s">
        <v>70</v>
      </c>
      <c r="B63" s="9" t="s">
        <v>205</v>
      </c>
      <c r="C63" s="10">
        <f>E63+F63+G63+H63</f>
        <v>281.02</v>
      </c>
      <c r="D63" s="15">
        <f>C63</f>
        <v>281.02</v>
      </c>
      <c r="E63" s="15">
        <f>E64+E65</f>
        <v>0</v>
      </c>
      <c r="F63" s="15">
        <f t="shared" ref="F63:H63" si="26">F64+F65</f>
        <v>0</v>
      </c>
      <c r="G63" s="15">
        <f t="shared" si="26"/>
        <v>0</v>
      </c>
      <c r="H63" s="15">
        <f t="shared" si="26"/>
        <v>281.02</v>
      </c>
      <c r="I63" s="15">
        <f>I64</f>
        <v>281.02</v>
      </c>
      <c r="J63" s="15">
        <f>J64+J65</f>
        <v>0</v>
      </c>
      <c r="K63" s="15">
        <f t="shared" ref="K63:L63" si="27">K64+K65</f>
        <v>0</v>
      </c>
      <c r="L63" s="15">
        <f t="shared" si="27"/>
        <v>0</v>
      </c>
      <c r="M63" s="15">
        <f>M64</f>
        <v>281.02</v>
      </c>
      <c r="N63" s="10">
        <v>80</v>
      </c>
      <c r="O63" s="10">
        <v>80</v>
      </c>
    </row>
    <row r="64" spans="1:15" ht="13.9" customHeight="1" x14ac:dyDescent="0.25">
      <c r="A64" s="20" t="s">
        <v>71</v>
      </c>
      <c r="B64" s="8" t="s">
        <v>55</v>
      </c>
      <c r="C64" s="287">
        <f>D64</f>
        <v>281.02</v>
      </c>
      <c r="D64" s="15">
        <f>H64</f>
        <v>281.02</v>
      </c>
      <c r="E64" s="22"/>
      <c r="F64" s="22"/>
      <c r="G64" s="22"/>
      <c r="H64" s="22">
        <v>281.02</v>
      </c>
      <c r="I64" s="22">
        <f>M64</f>
        <v>281.02</v>
      </c>
      <c r="J64" s="22"/>
      <c r="K64" s="22"/>
      <c r="L64" s="22"/>
      <c r="M64" s="22">
        <v>281.02</v>
      </c>
      <c r="N64" s="22">
        <v>80</v>
      </c>
      <c r="O64" s="22">
        <v>80</v>
      </c>
    </row>
    <row r="65" spans="1:15" ht="22.5" hidden="1" x14ac:dyDescent="0.25">
      <c r="A65" s="20" t="s">
        <v>249</v>
      </c>
      <c r="B65" s="8" t="s">
        <v>56</v>
      </c>
      <c r="C65" s="288"/>
      <c r="D65" s="7"/>
      <c r="E65" s="13"/>
      <c r="F65" s="13"/>
      <c r="G65" s="13"/>
      <c r="H65" s="13"/>
      <c r="I65" s="289"/>
      <c r="J65" s="13"/>
      <c r="K65" s="13"/>
      <c r="L65" s="13"/>
      <c r="M65" s="13"/>
      <c r="N65" s="13"/>
      <c r="O65" s="13"/>
    </row>
    <row r="66" spans="1:15" x14ac:dyDescent="0.25">
      <c r="A66" s="290"/>
    </row>
  </sheetData>
  <mergeCells count="83">
    <mergeCell ref="B28:O28"/>
    <mergeCell ref="O22:O23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C13:C14"/>
    <mergeCell ref="O13:O14"/>
    <mergeCell ref="O16:O17"/>
    <mergeCell ref="B18:O18"/>
    <mergeCell ref="O19:O20"/>
    <mergeCell ref="C10:O10"/>
    <mergeCell ref="C11:H11"/>
    <mergeCell ref="I11:O11"/>
    <mergeCell ref="C12:H12"/>
    <mergeCell ref="I12:O12"/>
    <mergeCell ref="B1:O1"/>
    <mergeCell ref="B2:O2"/>
    <mergeCell ref="B3:O3"/>
    <mergeCell ref="B5:O5"/>
    <mergeCell ref="B9:O9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B10:B14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A19:A20"/>
    <mergeCell ref="L22:L23"/>
    <mergeCell ref="M22:M23"/>
    <mergeCell ref="N22:N23"/>
    <mergeCell ref="G22:G23"/>
    <mergeCell ref="H22:H23"/>
    <mergeCell ref="I22:I23"/>
    <mergeCell ref="J22:J23"/>
    <mergeCell ref="K22:K23"/>
    <mergeCell ref="B22:B23"/>
    <mergeCell ref="C22:C23"/>
    <mergeCell ref="D22:D23"/>
    <mergeCell ref="E22:E23"/>
    <mergeCell ref="F22:F23"/>
    <mergeCell ref="A22:A23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0"/>
  <sheetViews>
    <sheetView view="pageBreakPreview" zoomScale="120" zoomScaleNormal="130" zoomScaleSheetLayoutView="120" workbookViewId="0">
      <selection activeCell="C9" sqref="C9"/>
    </sheetView>
  </sheetViews>
  <sheetFormatPr defaultRowHeight="15" x14ac:dyDescent="0.25"/>
  <cols>
    <col min="1" max="1" width="4.140625" customWidth="1"/>
    <col min="2" max="2" width="46.140625" customWidth="1"/>
    <col min="3" max="3" width="55.42578125" style="51" customWidth="1"/>
    <col min="4" max="5" width="8.85546875" hidden="1" customWidth="1"/>
  </cols>
  <sheetData>
    <row r="1" spans="1:3" ht="15.75" x14ac:dyDescent="0.25">
      <c r="B1" s="137" t="s">
        <v>72</v>
      </c>
      <c r="C1" s="137"/>
    </row>
    <row r="2" spans="1:3" ht="12.6" customHeight="1" x14ac:dyDescent="0.25">
      <c r="B2" s="138" t="s">
        <v>189</v>
      </c>
      <c r="C2" s="138"/>
    </row>
    <row r="3" spans="1:3" ht="15.75" x14ac:dyDescent="0.25">
      <c r="B3" s="139" t="s">
        <v>251</v>
      </c>
      <c r="C3" s="139"/>
    </row>
    <row r="4" spans="1:3" ht="18.75" x14ac:dyDescent="0.3">
      <c r="B4" s="146" t="s">
        <v>73</v>
      </c>
      <c r="C4" s="146"/>
    </row>
    <row r="5" spans="1:3" ht="15.75" x14ac:dyDescent="0.25">
      <c r="B5" s="140" t="s">
        <v>190</v>
      </c>
      <c r="C5" s="140"/>
    </row>
    <row r="6" spans="1:3" x14ac:dyDescent="0.25">
      <c r="A6" s="57"/>
      <c r="B6" s="147" t="s">
        <v>14</v>
      </c>
      <c r="C6" s="147"/>
    </row>
    <row r="7" spans="1:3" ht="14.45" customHeight="1" x14ac:dyDescent="0.25">
      <c r="A7" s="152" t="s">
        <v>74</v>
      </c>
      <c r="B7" s="148" t="s">
        <v>156</v>
      </c>
      <c r="C7" s="149"/>
    </row>
    <row r="8" spans="1:3" ht="11.45" customHeight="1" x14ac:dyDescent="0.25">
      <c r="A8" s="153"/>
      <c r="B8" s="150"/>
      <c r="C8" s="151"/>
    </row>
    <row r="9" spans="1:3" ht="52.5" customHeight="1" x14ac:dyDescent="0.25">
      <c r="A9" s="20"/>
      <c r="B9" s="53" t="s">
        <v>216</v>
      </c>
      <c r="C9" s="130" t="s">
        <v>217</v>
      </c>
    </row>
    <row r="10" spans="1:3" ht="52.5" customHeight="1" x14ac:dyDescent="0.25">
      <c r="A10" s="127" t="s">
        <v>19</v>
      </c>
      <c r="B10" s="292" t="s">
        <v>242</v>
      </c>
      <c r="C10" s="293"/>
    </row>
    <row r="11" spans="1:3" ht="88.5" customHeight="1" x14ac:dyDescent="0.25">
      <c r="A11" s="127"/>
      <c r="B11" s="128" t="s">
        <v>252</v>
      </c>
      <c r="C11" s="130" t="s">
        <v>254</v>
      </c>
    </row>
    <row r="12" spans="1:3" ht="14.45" customHeight="1" x14ac:dyDescent="0.25">
      <c r="A12" s="152" t="s">
        <v>23</v>
      </c>
      <c r="B12" s="148" t="s">
        <v>17</v>
      </c>
      <c r="C12" s="149"/>
    </row>
    <row r="13" spans="1:3" ht="7.9" customHeight="1" x14ac:dyDescent="0.25">
      <c r="A13" s="153"/>
      <c r="B13" s="150"/>
      <c r="C13" s="151"/>
    </row>
    <row r="14" spans="1:3" ht="34.5" x14ac:dyDescent="0.25">
      <c r="A14" s="20"/>
      <c r="B14" s="53" t="s">
        <v>16</v>
      </c>
      <c r="C14" s="55" t="s">
        <v>93</v>
      </c>
    </row>
    <row r="15" spans="1:3" x14ac:dyDescent="0.25">
      <c r="A15" s="20"/>
      <c r="B15" s="142" t="s">
        <v>15</v>
      </c>
      <c r="C15" s="143"/>
    </row>
    <row r="16" spans="1:3" ht="13.15" customHeight="1" x14ac:dyDescent="0.25">
      <c r="A16" s="21" t="s">
        <v>74</v>
      </c>
      <c r="B16" s="144" t="s">
        <v>28</v>
      </c>
      <c r="C16" s="145"/>
    </row>
    <row r="17" spans="1:3" ht="24" customHeight="1" x14ac:dyDescent="0.25">
      <c r="A17" s="20"/>
      <c r="B17" s="28" t="s">
        <v>159</v>
      </c>
      <c r="C17" s="54" t="s">
        <v>159</v>
      </c>
    </row>
    <row r="18" spans="1:3" ht="11.45" customHeight="1" x14ac:dyDescent="0.25">
      <c r="A18" s="20"/>
      <c r="B18" s="28"/>
      <c r="C18" s="55"/>
    </row>
    <row r="19" spans="1:3" ht="20.45" customHeight="1" x14ac:dyDescent="0.25">
      <c r="A19" s="21" t="s">
        <v>19</v>
      </c>
      <c r="B19" s="144" t="s">
        <v>32</v>
      </c>
      <c r="C19" s="145"/>
    </row>
    <row r="20" spans="1:3" x14ac:dyDescent="0.25">
      <c r="A20" s="20"/>
      <c r="B20" s="29" t="s">
        <v>34</v>
      </c>
      <c r="C20" s="29" t="s">
        <v>34</v>
      </c>
    </row>
    <row r="21" spans="1:3" ht="22.5" x14ac:dyDescent="0.25">
      <c r="A21" s="20"/>
      <c r="B21" s="29" t="s">
        <v>35</v>
      </c>
      <c r="C21" s="29" t="s">
        <v>35</v>
      </c>
    </row>
    <row r="22" spans="1:3" ht="21" hidden="1" customHeight="1" x14ac:dyDescent="0.25">
      <c r="A22" s="20"/>
      <c r="B22" s="29" t="s">
        <v>36</v>
      </c>
      <c r="C22" s="129"/>
    </row>
    <row r="23" spans="1:3" ht="80.25" customHeight="1" x14ac:dyDescent="0.25">
      <c r="A23" s="20"/>
      <c r="B23" s="29" t="s">
        <v>206</v>
      </c>
      <c r="C23" s="130" t="s">
        <v>253</v>
      </c>
    </row>
    <row r="24" spans="1:3" ht="66" customHeight="1" x14ac:dyDescent="0.25">
      <c r="A24" s="20"/>
      <c r="B24" s="29" t="s">
        <v>208</v>
      </c>
      <c r="C24" s="130" t="s">
        <v>255</v>
      </c>
    </row>
    <row r="25" spans="1:3" ht="51.6" customHeight="1" x14ac:dyDescent="0.25">
      <c r="A25" s="20"/>
      <c r="B25" s="29" t="s">
        <v>161</v>
      </c>
      <c r="C25" s="130"/>
    </row>
    <row r="26" spans="1:3" ht="10.15" customHeight="1" x14ac:dyDescent="0.25">
      <c r="A26" s="21" t="s">
        <v>23</v>
      </c>
      <c r="B26" s="144" t="s">
        <v>40</v>
      </c>
      <c r="C26" s="145"/>
    </row>
    <row r="27" spans="1:3" x14ac:dyDescent="0.25">
      <c r="A27" s="20"/>
      <c r="B27" s="29" t="s">
        <v>41</v>
      </c>
      <c r="C27" s="54" t="s">
        <v>96</v>
      </c>
    </row>
    <row r="28" spans="1:3" x14ac:dyDescent="0.25">
      <c r="A28" s="20"/>
      <c r="B28" s="29" t="s">
        <v>210</v>
      </c>
      <c r="C28" s="29" t="s">
        <v>210</v>
      </c>
    </row>
    <row r="29" spans="1:3" ht="22.5" x14ac:dyDescent="0.25">
      <c r="A29" s="20"/>
      <c r="B29" s="29" t="s">
        <v>163</v>
      </c>
      <c r="C29" s="29" t="s">
        <v>163</v>
      </c>
    </row>
    <row r="30" spans="1:3" x14ac:dyDescent="0.25">
      <c r="A30" s="20"/>
      <c r="B30" s="29" t="s">
        <v>43</v>
      </c>
      <c r="C30" s="52" t="s">
        <v>43</v>
      </c>
    </row>
    <row r="31" spans="1:3" ht="22.5" x14ac:dyDescent="0.25">
      <c r="A31" s="20"/>
      <c r="B31" s="29" t="s">
        <v>44</v>
      </c>
      <c r="C31" s="54" t="s">
        <v>191</v>
      </c>
    </row>
    <row r="32" spans="1:3" ht="21" customHeight="1" x14ac:dyDescent="0.25">
      <c r="A32" s="20"/>
      <c r="B32" s="29" t="s">
        <v>164</v>
      </c>
      <c r="C32" s="54" t="s">
        <v>192</v>
      </c>
    </row>
    <row r="33" spans="1:3" ht="33" customHeight="1" x14ac:dyDescent="0.25">
      <c r="A33" s="20"/>
      <c r="B33" s="29" t="s">
        <v>165</v>
      </c>
      <c r="C33" s="54" t="s">
        <v>165</v>
      </c>
    </row>
    <row r="34" spans="1:3" ht="58.5" customHeight="1" x14ac:dyDescent="0.25">
      <c r="A34" s="20"/>
      <c r="B34" s="29" t="s">
        <v>198</v>
      </c>
      <c r="C34" s="29" t="s">
        <v>213</v>
      </c>
    </row>
    <row r="35" spans="1:3" ht="51.6" customHeight="1" x14ac:dyDescent="0.25">
      <c r="A35" s="20"/>
      <c r="B35" s="29" t="s">
        <v>196</v>
      </c>
      <c r="C35" s="54" t="s">
        <v>214</v>
      </c>
    </row>
    <row r="36" spans="1:3" ht="31.9" customHeight="1" x14ac:dyDescent="0.25">
      <c r="A36" s="23" t="s">
        <v>25</v>
      </c>
      <c r="B36" s="144" t="s">
        <v>45</v>
      </c>
      <c r="C36" s="145"/>
    </row>
    <row r="37" spans="1:3" ht="23.25" x14ac:dyDescent="0.25">
      <c r="A37" s="20"/>
      <c r="B37" s="29" t="s">
        <v>46</v>
      </c>
      <c r="C37" s="114" t="s">
        <v>193</v>
      </c>
    </row>
    <row r="38" spans="1:3" x14ac:dyDescent="0.25">
      <c r="A38" s="20"/>
      <c r="B38" s="29" t="s">
        <v>47</v>
      </c>
      <c r="C38" s="114" t="s">
        <v>152</v>
      </c>
    </row>
    <row r="39" spans="1:3" ht="70.5" customHeight="1" x14ac:dyDescent="0.25">
      <c r="A39" s="20"/>
      <c r="B39" s="29" t="s">
        <v>49</v>
      </c>
      <c r="C39" s="8" t="s">
        <v>151</v>
      </c>
    </row>
    <row r="40" spans="1:3" ht="93" customHeight="1" x14ac:dyDescent="0.25">
      <c r="A40" s="20"/>
      <c r="B40" s="29" t="s">
        <v>50</v>
      </c>
      <c r="C40" s="115" t="s">
        <v>221</v>
      </c>
    </row>
    <row r="41" spans="1:3" ht="20.45" customHeight="1" x14ac:dyDescent="0.25">
      <c r="A41" s="21" t="s">
        <v>67</v>
      </c>
      <c r="B41" s="144" t="s">
        <v>51</v>
      </c>
      <c r="C41" s="145"/>
    </row>
    <row r="42" spans="1:3" ht="22.5" x14ac:dyDescent="0.25">
      <c r="A42" s="20"/>
      <c r="B42" s="29" t="s">
        <v>204</v>
      </c>
      <c r="C42" s="55" t="s">
        <v>97</v>
      </c>
    </row>
    <row r="43" spans="1:3" ht="47.25" customHeight="1" x14ac:dyDescent="0.25">
      <c r="A43" s="20"/>
      <c r="B43" s="29" t="s">
        <v>166</v>
      </c>
      <c r="C43" s="55" t="s">
        <v>215</v>
      </c>
    </row>
    <row r="44" spans="1:3" ht="21" customHeight="1" x14ac:dyDescent="0.25">
      <c r="A44" s="20"/>
      <c r="B44" s="29" t="s">
        <v>53</v>
      </c>
      <c r="C44" s="55" t="s">
        <v>94</v>
      </c>
    </row>
    <row r="45" spans="1:3" x14ac:dyDescent="0.25">
      <c r="A45" s="21" t="s">
        <v>70</v>
      </c>
      <c r="B45" s="144" t="s">
        <v>54</v>
      </c>
      <c r="C45" s="145"/>
    </row>
    <row r="46" spans="1:3" ht="22.5" x14ac:dyDescent="0.25">
      <c r="A46" s="20"/>
      <c r="B46" s="29" t="s">
        <v>55</v>
      </c>
      <c r="C46" s="54" t="s">
        <v>256</v>
      </c>
    </row>
    <row r="47" spans="1:3" ht="1.1499999999999999" customHeight="1" x14ac:dyDescent="0.25"/>
    <row r="48" spans="1:3" ht="13.9" customHeight="1" x14ac:dyDescent="0.25">
      <c r="A48" s="141" t="s">
        <v>257</v>
      </c>
      <c r="B48" s="141"/>
      <c r="C48" s="141"/>
    </row>
    <row r="49" spans="1:3" ht="15.75" x14ac:dyDescent="0.25">
      <c r="A49" s="137" t="s">
        <v>95</v>
      </c>
      <c r="B49" s="137"/>
      <c r="C49" s="137"/>
    </row>
    <row r="50" spans="1:3" ht="15.75" hidden="1" x14ac:dyDescent="0.25">
      <c r="A50" s="27" t="s">
        <v>75</v>
      </c>
    </row>
  </sheetData>
  <mergeCells count="20">
    <mergeCell ref="A49:C49"/>
    <mergeCell ref="B15:C15"/>
    <mergeCell ref="B45:C45"/>
    <mergeCell ref="B4:C4"/>
    <mergeCell ref="B16:C16"/>
    <mergeCell ref="B19:C19"/>
    <mergeCell ref="B26:C26"/>
    <mergeCell ref="B36:C36"/>
    <mergeCell ref="B41:C41"/>
    <mergeCell ref="B6:C6"/>
    <mergeCell ref="B7:C8"/>
    <mergeCell ref="B12:C13"/>
    <mergeCell ref="A12:A13"/>
    <mergeCell ref="A7:A8"/>
    <mergeCell ref="B10:C10"/>
    <mergeCell ref="B1:C1"/>
    <mergeCell ref="B2:C2"/>
    <mergeCell ref="B3:C3"/>
    <mergeCell ref="B5:C5"/>
    <mergeCell ref="A48:C48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4"/>
  <sheetViews>
    <sheetView view="pageBreakPreview" zoomScale="120" zoomScaleNormal="110" zoomScaleSheetLayoutView="120" workbookViewId="0">
      <selection activeCell="E56" sqref="E56:F56"/>
    </sheetView>
  </sheetViews>
  <sheetFormatPr defaultRowHeight="15" x14ac:dyDescent="0.25"/>
  <cols>
    <col min="1" max="1" width="53.42578125" customWidth="1"/>
    <col min="5" max="6" width="5.140625" customWidth="1"/>
    <col min="7" max="7" width="7.28515625" customWidth="1"/>
    <col min="8" max="17" width="5.140625" customWidth="1"/>
    <col min="18" max="18" width="9.140625" customWidth="1"/>
    <col min="19" max="19" width="8.85546875" customWidth="1"/>
  </cols>
  <sheetData>
    <row r="1" spans="1:19" x14ac:dyDescent="0.25">
      <c r="A1" s="170" t="s">
        <v>76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</row>
    <row r="2" spans="1:19" x14ac:dyDescent="0.25">
      <c r="A2" s="171" t="s">
        <v>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</row>
    <row r="3" spans="1:19" x14ac:dyDescent="0.25">
      <c r="A3" s="171" t="s">
        <v>153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</row>
    <row r="4" spans="1:19" ht="15.75" x14ac:dyDescent="0.25">
      <c r="A4" s="137" t="s">
        <v>154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</row>
    <row r="5" spans="1:19" ht="31.15" customHeight="1" x14ac:dyDescent="0.25">
      <c r="A5" s="30"/>
      <c r="B5" s="177" t="s">
        <v>155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</row>
    <row r="6" spans="1:19" x14ac:dyDescent="0.25">
      <c r="A6" s="172" t="s">
        <v>2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</row>
    <row r="7" spans="1:19" ht="15.75" thickBot="1" x14ac:dyDescent="0.3">
      <c r="A7" s="1"/>
    </row>
    <row r="8" spans="1:19" ht="15.75" thickBot="1" x14ac:dyDescent="0.3">
      <c r="A8" s="31" t="s">
        <v>77</v>
      </c>
      <c r="B8" s="178" t="s">
        <v>258</v>
      </c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</row>
    <row r="9" spans="1:19" ht="15" customHeight="1" thickBot="1" x14ac:dyDescent="0.3">
      <c r="A9" s="32" t="s">
        <v>78</v>
      </c>
      <c r="B9" s="175" t="s">
        <v>259</v>
      </c>
      <c r="C9" s="180"/>
      <c r="D9" s="176"/>
      <c r="E9" s="175" t="s">
        <v>260</v>
      </c>
      <c r="F9" s="180"/>
      <c r="G9" s="180"/>
      <c r="H9" s="180"/>
      <c r="I9" s="176"/>
      <c r="J9" s="175" t="s">
        <v>261</v>
      </c>
      <c r="K9" s="180"/>
      <c r="L9" s="180"/>
      <c r="M9" s="180"/>
      <c r="N9" s="180"/>
      <c r="O9" s="176"/>
      <c r="P9" s="181"/>
      <c r="Q9" s="182"/>
      <c r="R9" s="182"/>
      <c r="S9" s="183"/>
    </row>
    <row r="10" spans="1:19" ht="35.25" thickBot="1" x14ac:dyDescent="0.3">
      <c r="A10" s="33"/>
      <c r="B10" s="34" t="s">
        <v>79</v>
      </c>
      <c r="C10" s="34" t="s">
        <v>80</v>
      </c>
      <c r="D10" s="35" t="s">
        <v>81</v>
      </c>
      <c r="E10" s="175" t="s">
        <v>79</v>
      </c>
      <c r="F10" s="176"/>
      <c r="G10" s="34" t="s">
        <v>80</v>
      </c>
      <c r="H10" s="175" t="s">
        <v>81</v>
      </c>
      <c r="I10" s="176"/>
      <c r="J10" s="175" t="s">
        <v>79</v>
      </c>
      <c r="K10" s="176"/>
      <c r="L10" s="175" t="s">
        <v>80</v>
      </c>
      <c r="M10" s="176"/>
      <c r="N10" s="175" t="s">
        <v>81</v>
      </c>
      <c r="O10" s="176"/>
      <c r="P10" s="175" t="s">
        <v>79</v>
      </c>
      <c r="Q10" s="176"/>
      <c r="R10" s="34" t="s">
        <v>80</v>
      </c>
      <c r="S10" s="34" t="s">
        <v>81</v>
      </c>
    </row>
    <row r="11" spans="1:19" ht="15.75" thickBot="1" x14ac:dyDescent="0.3">
      <c r="A11" s="6">
        <v>1</v>
      </c>
      <c r="B11" s="3">
        <v>2</v>
      </c>
      <c r="C11" s="3">
        <v>3</v>
      </c>
      <c r="D11" s="3">
        <v>4</v>
      </c>
      <c r="E11" s="173">
        <v>5</v>
      </c>
      <c r="F11" s="174"/>
      <c r="G11" s="3">
        <v>6</v>
      </c>
      <c r="H11" s="173">
        <v>7</v>
      </c>
      <c r="I11" s="174"/>
      <c r="J11" s="173">
        <v>8</v>
      </c>
      <c r="K11" s="174"/>
      <c r="L11" s="173">
        <v>9</v>
      </c>
      <c r="M11" s="174"/>
      <c r="N11" s="173">
        <v>10</v>
      </c>
      <c r="O11" s="174"/>
      <c r="P11" s="173">
        <v>11</v>
      </c>
      <c r="Q11" s="174"/>
      <c r="R11" s="3">
        <v>12</v>
      </c>
      <c r="S11" s="3">
        <v>13</v>
      </c>
    </row>
    <row r="12" spans="1:19" x14ac:dyDescent="0.25">
      <c r="A12" s="36" t="s">
        <v>82</v>
      </c>
      <c r="B12" s="192">
        <f>B16+B19+B25+B28+B34+B45+B51+B55+B22</f>
        <v>163530.44</v>
      </c>
      <c r="C12" s="299">
        <f>C16+C19+C25+C28+C34+C45+C51+C55+C22</f>
        <v>135939.31</v>
      </c>
      <c r="D12" s="195">
        <f>C12/B12</f>
        <v>0.83127832347298758</v>
      </c>
      <c r="E12" s="184"/>
      <c r="F12" s="185"/>
      <c r="G12" s="192"/>
      <c r="H12" s="184"/>
      <c r="I12" s="185"/>
      <c r="J12" s="184"/>
      <c r="K12" s="185"/>
      <c r="L12" s="184"/>
      <c r="M12" s="185"/>
      <c r="N12" s="184"/>
      <c r="O12" s="185"/>
      <c r="P12" s="184"/>
      <c r="Q12" s="185"/>
      <c r="R12" s="192"/>
      <c r="S12" s="192"/>
    </row>
    <row r="13" spans="1:19" ht="13.15" customHeight="1" x14ac:dyDescent="0.25">
      <c r="A13" s="36" t="s">
        <v>13</v>
      </c>
      <c r="B13" s="193"/>
      <c r="C13" s="193"/>
      <c r="D13" s="196"/>
      <c r="E13" s="186"/>
      <c r="F13" s="187"/>
      <c r="G13" s="193"/>
      <c r="H13" s="186"/>
      <c r="I13" s="187"/>
      <c r="J13" s="186"/>
      <c r="K13" s="187"/>
      <c r="L13" s="186"/>
      <c r="M13" s="187"/>
      <c r="N13" s="186"/>
      <c r="O13" s="187"/>
      <c r="P13" s="186"/>
      <c r="Q13" s="187"/>
      <c r="R13" s="193"/>
      <c r="S13" s="193"/>
    </row>
    <row r="14" spans="1:19" ht="13.15" customHeight="1" thickBot="1" x14ac:dyDescent="0.3">
      <c r="A14" s="37" t="s">
        <v>83</v>
      </c>
      <c r="B14" s="194"/>
      <c r="C14" s="194"/>
      <c r="D14" s="197"/>
      <c r="E14" s="188"/>
      <c r="F14" s="189"/>
      <c r="G14" s="194"/>
      <c r="H14" s="188"/>
      <c r="I14" s="189"/>
      <c r="J14" s="188"/>
      <c r="K14" s="189"/>
      <c r="L14" s="188"/>
      <c r="M14" s="189"/>
      <c r="N14" s="188"/>
      <c r="O14" s="189"/>
      <c r="P14" s="188"/>
      <c r="Q14" s="189"/>
      <c r="R14" s="194"/>
      <c r="S14" s="194"/>
    </row>
    <row r="15" spans="1:19" ht="15.75" thickBot="1" x14ac:dyDescent="0.3">
      <c r="A15" s="190" t="s">
        <v>14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</row>
    <row r="16" spans="1:19" x14ac:dyDescent="0.25">
      <c r="A16" s="169" t="s">
        <v>156</v>
      </c>
      <c r="B16" s="166">
        <f>B18</f>
        <v>31307.31</v>
      </c>
      <c r="C16" s="166">
        <f>C18</f>
        <v>8061.98</v>
      </c>
      <c r="D16" s="158">
        <f>C16/B16</f>
        <v>0.25751110523388943</v>
      </c>
      <c r="E16" s="160"/>
      <c r="F16" s="161"/>
      <c r="G16" s="167"/>
      <c r="H16" s="160"/>
      <c r="I16" s="161"/>
      <c r="J16" s="160"/>
      <c r="K16" s="161"/>
      <c r="L16" s="160"/>
      <c r="M16" s="161"/>
      <c r="N16" s="160"/>
      <c r="O16" s="161"/>
      <c r="P16" s="164"/>
      <c r="Q16" s="164"/>
      <c r="R16" s="164"/>
      <c r="S16" s="164"/>
    </row>
    <row r="17" spans="1:19" ht="43.9" customHeight="1" x14ac:dyDescent="0.25">
      <c r="A17" s="157"/>
      <c r="B17" s="166"/>
      <c r="C17" s="166"/>
      <c r="D17" s="159"/>
      <c r="E17" s="162"/>
      <c r="F17" s="163"/>
      <c r="G17" s="168"/>
      <c r="H17" s="162"/>
      <c r="I17" s="163"/>
      <c r="J17" s="162"/>
      <c r="K17" s="163"/>
      <c r="L17" s="162"/>
      <c r="M17" s="163"/>
      <c r="N17" s="162"/>
      <c r="O17" s="163"/>
      <c r="P17" s="164"/>
      <c r="Q17" s="164"/>
      <c r="R17" s="164"/>
      <c r="S17" s="164"/>
    </row>
    <row r="18" spans="1:19" ht="22.5" x14ac:dyDescent="0.25">
      <c r="A18" s="54" t="s">
        <v>157</v>
      </c>
      <c r="B18" s="4">
        <v>31307.31</v>
      </c>
      <c r="C18" s="4">
        <v>8061.98</v>
      </c>
      <c r="D18" s="62">
        <f>C18/B18</f>
        <v>0.25751110523388943</v>
      </c>
      <c r="E18" s="165"/>
      <c r="F18" s="165"/>
      <c r="G18" s="4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</row>
    <row r="19" spans="1:19" x14ac:dyDescent="0.25">
      <c r="A19" s="156" t="s">
        <v>17</v>
      </c>
      <c r="B19" s="166">
        <f>B21</f>
        <v>20.49</v>
      </c>
      <c r="C19" s="166">
        <f>C21</f>
        <v>20.49</v>
      </c>
      <c r="D19" s="158">
        <f>C19/B19</f>
        <v>1</v>
      </c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</row>
    <row r="20" spans="1:19" ht="19.899999999999999" customHeight="1" x14ac:dyDescent="0.25">
      <c r="A20" s="157"/>
      <c r="B20" s="166"/>
      <c r="C20" s="166"/>
      <c r="D20" s="159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</row>
    <row r="21" spans="1:19" ht="33.75" x14ac:dyDescent="0.25">
      <c r="A21" s="54" t="s">
        <v>16</v>
      </c>
      <c r="B21" s="4">
        <v>20.49</v>
      </c>
      <c r="C21" s="4">
        <v>20.49</v>
      </c>
      <c r="D21" s="62">
        <f>C21/B21</f>
        <v>1</v>
      </c>
      <c r="E21" s="165"/>
      <c r="F21" s="165"/>
      <c r="G21" s="4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</row>
    <row r="22" spans="1:19" ht="31.5" x14ac:dyDescent="0.25">
      <c r="A22" s="294" t="s">
        <v>242</v>
      </c>
      <c r="B22" s="297">
        <f>B23</f>
        <v>70000</v>
      </c>
      <c r="C22" s="297">
        <f>C23</f>
        <v>69655.8</v>
      </c>
      <c r="D22" s="298">
        <f>D23</f>
        <v>0.99508285714285716</v>
      </c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6"/>
    </row>
    <row r="23" spans="1:19" x14ac:dyDescent="0.25">
      <c r="A23" s="54" t="s">
        <v>252</v>
      </c>
      <c r="B23" s="4">
        <v>70000</v>
      </c>
      <c r="C23" s="4">
        <v>69655.8</v>
      </c>
      <c r="D23" s="62">
        <f>C23/B23</f>
        <v>0.99508285714285716</v>
      </c>
      <c r="E23" s="165"/>
      <c r="F23" s="165"/>
      <c r="G23" s="4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</row>
    <row r="24" spans="1:19" ht="15.75" thickBot="1" x14ac:dyDescent="0.3">
      <c r="A24" s="198" t="s">
        <v>15</v>
      </c>
      <c r="B24" s="199"/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</row>
    <row r="25" spans="1:19" ht="21" x14ac:dyDescent="0.25">
      <c r="A25" s="66" t="s">
        <v>158</v>
      </c>
      <c r="B25" s="10">
        <f>B26+B27</f>
        <v>3100</v>
      </c>
      <c r="C25" s="10">
        <f>C26+C27</f>
        <v>2351.77</v>
      </c>
      <c r="D25" s="64">
        <f t="shared" ref="D25:D30" si="0">C25/B25</f>
        <v>0.75863548387096769</v>
      </c>
      <c r="E25" s="164"/>
      <c r="F25" s="164"/>
      <c r="G25" s="59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200"/>
      <c r="S25" s="164"/>
    </row>
    <row r="26" spans="1:19" x14ac:dyDescent="0.25">
      <c r="A26" s="54" t="s">
        <v>159</v>
      </c>
      <c r="B26" s="4">
        <v>3100</v>
      </c>
      <c r="C26" s="4">
        <v>2351.77</v>
      </c>
      <c r="D26" s="65">
        <f t="shared" si="0"/>
        <v>0.75863548387096769</v>
      </c>
      <c r="E26" s="165"/>
      <c r="F26" s="165"/>
      <c r="G26" s="4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55"/>
      <c r="S26" s="165"/>
    </row>
    <row r="27" spans="1:19" ht="22.5" x14ac:dyDescent="0.25">
      <c r="A27" s="56" t="s">
        <v>30</v>
      </c>
      <c r="B27" s="4">
        <v>0</v>
      </c>
      <c r="C27" s="4">
        <v>0</v>
      </c>
      <c r="D27" s="65">
        <v>0</v>
      </c>
      <c r="E27" s="165"/>
      <c r="F27" s="165"/>
      <c r="G27" s="4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55"/>
      <c r="S27" s="165"/>
    </row>
    <row r="28" spans="1:19" ht="21" x14ac:dyDescent="0.25">
      <c r="A28" s="66" t="s">
        <v>32</v>
      </c>
      <c r="B28" s="5">
        <f>B29+B30+B31+B32+B33</f>
        <v>13609.69</v>
      </c>
      <c r="C28" s="69">
        <f>C29+C30+C32+C33+C31</f>
        <v>13018.52</v>
      </c>
      <c r="D28" s="64">
        <f t="shared" si="0"/>
        <v>0.95656256681820084</v>
      </c>
      <c r="E28" s="164"/>
      <c r="F28" s="164"/>
      <c r="G28" s="59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200"/>
      <c r="S28" s="164"/>
    </row>
    <row r="29" spans="1:19" ht="22.5" x14ac:dyDescent="0.25">
      <c r="A29" s="8" t="s">
        <v>160</v>
      </c>
      <c r="B29" s="11">
        <v>3747.36</v>
      </c>
      <c r="C29" s="11">
        <v>3343.19</v>
      </c>
      <c r="D29" s="65">
        <f t="shared" si="0"/>
        <v>0.89214540369753637</v>
      </c>
      <c r="E29" s="165"/>
      <c r="F29" s="165"/>
      <c r="G29" s="4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55"/>
      <c r="S29" s="165"/>
    </row>
    <row r="30" spans="1:19" x14ac:dyDescent="0.25">
      <c r="A30" s="8" t="s">
        <v>35</v>
      </c>
      <c r="B30" s="11">
        <v>7918.88</v>
      </c>
      <c r="C30" s="11">
        <v>7731.88</v>
      </c>
      <c r="D30" s="65">
        <f t="shared" si="0"/>
        <v>0.97638554947164247</v>
      </c>
      <c r="E30" s="165"/>
      <c r="F30" s="165"/>
      <c r="G30" s="4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55"/>
      <c r="S30" s="165"/>
    </row>
    <row r="31" spans="1:19" ht="49.9" customHeight="1" x14ac:dyDescent="0.25">
      <c r="A31" s="8" t="s">
        <v>36</v>
      </c>
      <c r="B31" s="67">
        <v>1133.78</v>
      </c>
      <c r="C31" s="67">
        <v>1133.78</v>
      </c>
      <c r="D31" s="65">
        <v>1</v>
      </c>
      <c r="E31" s="165"/>
      <c r="F31" s="165"/>
      <c r="G31" s="4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55"/>
      <c r="S31" s="165"/>
    </row>
    <row r="32" spans="1:19" ht="54.6" customHeight="1" x14ac:dyDescent="0.25">
      <c r="A32" s="8" t="s">
        <v>37</v>
      </c>
      <c r="B32" s="11">
        <v>809.67</v>
      </c>
      <c r="C32" s="11">
        <v>809.67</v>
      </c>
      <c r="D32" s="65">
        <f>C32/B32</f>
        <v>1</v>
      </c>
      <c r="E32" s="165"/>
      <c r="F32" s="165"/>
      <c r="G32" s="4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55"/>
      <c r="S32" s="165"/>
    </row>
    <row r="33" spans="1:19" ht="27" customHeight="1" x14ac:dyDescent="0.25">
      <c r="A33" s="8" t="s">
        <v>161</v>
      </c>
      <c r="B33" s="11"/>
      <c r="C33" s="11"/>
      <c r="D33" s="65">
        <v>0</v>
      </c>
      <c r="E33" s="165"/>
      <c r="F33" s="165"/>
      <c r="G33" s="4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55"/>
      <c r="S33" s="165"/>
    </row>
    <row r="34" spans="1:19" ht="21" x14ac:dyDescent="0.25">
      <c r="A34" s="9" t="s">
        <v>40</v>
      </c>
      <c r="B34" s="5">
        <f>B35+B36+B37+B38+B39+B40+B41+B44+B42+B43</f>
        <v>21732.61</v>
      </c>
      <c r="C34" s="5">
        <f>C35+C36+C37+C38+C39+C40+C41+C44+C42+C43</f>
        <v>19682.89</v>
      </c>
      <c r="D34" s="63">
        <f>C34/B34</f>
        <v>0.90568459103623533</v>
      </c>
      <c r="E34" s="164"/>
      <c r="F34" s="164"/>
      <c r="G34" s="59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200"/>
      <c r="S34" s="164"/>
    </row>
    <row r="35" spans="1:19" x14ac:dyDescent="0.25">
      <c r="A35" s="8" t="s">
        <v>41</v>
      </c>
      <c r="B35" s="4"/>
      <c r="C35" s="4"/>
      <c r="D35" s="65" t="e">
        <f t="shared" ref="D35:D44" si="1">C35/B35</f>
        <v>#DIV/0!</v>
      </c>
      <c r="E35" s="165"/>
      <c r="F35" s="165"/>
      <c r="G35" s="4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55"/>
      <c r="S35" s="165"/>
    </row>
    <row r="36" spans="1:19" ht="22.5" x14ac:dyDescent="0.25">
      <c r="A36" s="8" t="s">
        <v>162</v>
      </c>
      <c r="B36" s="4">
        <v>1245.47</v>
      </c>
      <c r="C36" s="4">
        <v>613.89</v>
      </c>
      <c r="D36" s="65">
        <f t="shared" si="1"/>
        <v>0.49289826330622172</v>
      </c>
      <c r="E36" s="165"/>
      <c r="F36" s="165"/>
      <c r="G36" s="4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55"/>
      <c r="S36" s="165"/>
    </row>
    <row r="37" spans="1:19" x14ac:dyDescent="0.25">
      <c r="A37" s="8" t="s">
        <v>195</v>
      </c>
      <c r="B37" s="4">
        <v>156.63999999999999</v>
      </c>
      <c r="C37" s="4">
        <v>42.39</v>
      </c>
      <c r="D37" s="65">
        <f t="shared" si="1"/>
        <v>0.27062053115423906</v>
      </c>
      <c r="E37" s="165"/>
      <c r="F37" s="165"/>
      <c r="G37" s="4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55"/>
      <c r="S37" s="165"/>
    </row>
    <row r="38" spans="1:19" x14ac:dyDescent="0.25">
      <c r="A38" s="8" t="s">
        <v>43</v>
      </c>
      <c r="B38" s="4">
        <v>158.58000000000001</v>
      </c>
      <c r="C38" s="4">
        <v>158.58000000000001</v>
      </c>
      <c r="D38" s="65">
        <v>1</v>
      </c>
      <c r="E38" s="165"/>
      <c r="F38" s="165"/>
      <c r="G38" s="4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55"/>
      <c r="S38" s="165"/>
    </row>
    <row r="39" spans="1:19" x14ac:dyDescent="0.25">
      <c r="A39" s="8" t="s">
        <v>44</v>
      </c>
      <c r="B39" s="11">
        <v>6371.92</v>
      </c>
      <c r="C39" s="11">
        <v>5930.73</v>
      </c>
      <c r="D39" s="65">
        <f t="shared" si="1"/>
        <v>0.93076027319865906</v>
      </c>
      <c r="E39" s="165"/>
      <c r="F39" s="165"/>
      <c r="G39" s="4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55"/>
      <c r="S39" s="165"/>
    </row>
    <row r="40" spans="1:19" x14ac:dyDescent="0.25">
      <c r="A40" s="8" t="s">
        <v>164</v>
      </c>
      <c r="B40" s="11">
        <v>11700</v>
      </c>
      <c r="C40" s="11">
        <v>10837.37</v>
      </c>
      <c r="D40" s="65">
        <f>C40/B40</f>
        <v>0.92627094017094025</v>
      </c>
      <c r="E40" s="165"/>
      <c r="F40" s="165"/>
      <c r="G40" s="4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55"/>
      <c r="S40" s="165"/>
    </row>
    <row r="41" spans="1:19" ht="25.9" customHeight="1" x14ac:dyDescent="0.25">
      <c r="A41" s="8" t="s">
        <v>165</v>
      </c>
      <c r="B41" s="11">
        <v>100</v>
      </c>
      <c r="C41" s="11">
        <v>99.93</v>
      </c>
      <c r="D41" s="65">
        <f t="shared" si="1"/>
        <v>0.99930000000000008</v>
      </c>
      <c r="E41" s="165"/>
      <c r="F41" s="165"/>
      <c r="G41" s="4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55"/>
      <c r="S41" s="165"/>
    </row>
    <row r="42" spans="1:19" ht="25.9" customHeight="1" x14ac:dyDescent="0.25">
      <c r="A42" s="8" t="s">
        <v>196</v>
      </c>
      <c r="B42" s="11">
        <v>300</v>
      </c>
      <c r="C42" s="11">
        <v>300</v>
      </c>
      <c r="D42" s="65">
        <f t="shared" si="1"/>
        <v>1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126"/>
      <c r="S42" s="4"/>
    </row>
    <row r="43" spans="1:19" ht="25.9" customHeight="1" x14ac:dyDescent="0.25">
      <c r="A43" s="8" t="s">
        <v>198</v>
      </c>
      <c r="B43" s="11">
        <v>600</v>
      </c>
      <c r="C43" s="11">
        <v>600</v>
      </c>
      <c r="D43" s="65">
        <f t="shared" si="1"/>
        <v>1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126"/>
      <c r="S43" s="4"/>
    </row>
    <row r="44" spans="1:19" ht="51.6" customHeight="1" x14ac:dyDescent="0.25">
      <c r="A44" s="8" t="s">
        <v>197</v>
      </c>
      <c r="B44" s="11">
        <v>1100</v>
      </c>
      <c r="C44" s="11">
        <v>1100</v>
      </c>
      <c r="D44" s="65">
        <f t="shared" si="1"/>
        <v>1</v>
      </c>
      <c r="E44" s="165"/>
      <c r="F44" s="165"/>
      <c r="G44" s="4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55"/>
      <c r="S44" s="165"/>
    </row>
    <row r="45" spans="1:19" ht="21" x14ac:dyDescent="0.25">
      <c r="A45" s="9" t="s">
        <v>45</v>
      </c>
      <c r="B45" s="5">
        <f>B46+B47+B48+B49+B50</f>
        <v>22993.14</v>
      </c>
      <c r="C45" s="5">
        <f>C46+C47+C48+C49+C50</f>
        <v>22434.07</v>
      </c>
      <c r="D45" s="68"/>
      <c r="E45" s="164"/>
      <c r="F45" s="164"/>
      <c r="G45" s="59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200"/>
      <c r="S45" s="164"/>
    </row>
    <row r="46" spans="1:19" x14ac:dyDescent="0.25">
      <c r="A46" s="8" t="s">
        <v>46</v>
      </c>
      <c r="B46" s="14">
        <v>10815.31</v>
      </c>
      <c r="C46" s="14">
        <v>10365.85</v>
      </c>
      <c r="D46" s="65">
        <f t="shared" ref="D46:D50" si="2">C46/B46</f>
        <v>0.95844224529856292</v>
      </c>
      <c r="E46" s="165"/>
      <c r="F46" s="165"/>
      <c r="G46" s="4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55"/>
      <c r="S46" s="165"/>
    </row>
    <row r="47" spans="1:19" x14ac:dyDescent="0.25">
      <c r="A47" s="8" t="s">
        <v>47</v>
      </c>
      <c r="B47" s="14">
        <v>1829.71</v>
      </c>
      <c r="C47" s="14">
        <v>1720.1</v>
      </c>
      <c r="D47" s="65">
        <f t="shared" si="2"/>
        <v>0.94009433188865987</v>
      </c>
      <c r="E47" s="165"/>
      <c r="F47" s="165"/>
      <c r="G47" s="4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55"/>
      <c r="S47" s="165"/>
    </row>
    <row r="48" spans="1:19" ht="28.5" customHeight="1" x14ac:dyDescent="0.25">
      <c r="A48" s="8" t="s">
        <v>48</v>
      </c>
      <c r="B48" s="14"/>
      <c r="C48" s="14"/>
      <c r="D48" s="65"/>
      <c r="E48" s="154"/>
      <c r="F48" s="155"/>
      <c r="G48" s="4"/>
      <c r="H48" s="154"/>
      <c r="I48" s="155"/>
      <c r="J48" s="154"/>
      <c r="K48" s="155"/>
      <c r="L48" s="154"/>
      <c r="M48" s="155"/>
      <c r="N48" s="154"/>
      <c r="O48" s="155"/>
      <c r="P48" s="154"/>
      <c r="Q48" s="155"/>
      <c r="R48" s="154"/>
      <c r="S48" s="155"/>
    </row>
    <row r="49" spans="1:19" ht="58.5" customHeight="1" x14ac:dyDescent="0.25">
      <c r="A49" s="8" t="s">
        <v>49</v>
      </c>
      <c r="B49" s="14">
        <v>9821.7999999999993</v>
      </c>
      <c r="C49" s="14">
        <v>9821.7999999999993</v>
      </c>
      <c r="D49" s="65">
        <f t="shared" si="2"/>
        <v>1</v>
      </c>
      <c r="E49" s="165"/>
      <c r="F49" s="165"/>
      <c r="G49" s="4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55"/>
      <c r="S49" s="165"/>
    </row>
    <row r="50" spans="1:19" ht="39.6" customHeight="1" x14ac:dyDescent="0.25">
      <c r="A50" s="8" t="s">
        <v>166</v>
      </c>
      <c r="B50" s="14">
        <v>526.32000000000005</v>
      </c>
      <c r="C50" s="14">
        <v>526.32000000000005</v>
      </c>
      <c r="D50" s="65">
        <f t="shared" si="2"/>
        <v>1</v>
      </c>
      <c r="E50" s="165"/>
      <c r="F50" s="165"/>
      <c r="G50" s="4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55"/>
      <c r="S50" s="165"/>
    </row>
    <row r="51" spans="1:19" ht="21" x14ac:dyDescent="0.25">
      <c r="A51" s="9" t="s">
        <v>51</v>
      </c>
      <c r="B51" s="5">
        <f>B52+B54+B53</f>
        <v>486.18</v>
      </c>
      <c r="C51" s="5">
        <f>C52+C54+C53</f>
        <v>432.77</v>
      </c>
      <c r="D51" s="68"/>
      <c r="E51" s="164"/>
      <c r="F51" s="164"/>
      <c r="G51" s="59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200"/>
      <c r="S51" s="164"/>
    </row>
    <row r="52" spans="1:19" ht="35.25" customHeight="1" x14ac:dyDescent="0.25">
      <c r="A52" s="8"/>
      <c r="B52" s="4"/>
      <c r="C52" s="4"/>
      <c r="D52" s="65" t="e">
        <f t="shared" ref="D52:D56" si="3">C52/B52</f>
        <v>#DIV/0!</v>
      </c>
      <c r="E52" s="165"/>
      <c r="F52" s="165"/>
      <c r="G52" s="4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55"/>
      <c r="S52" s="165"/>
    </row>
    <row r="53" spans="1:19" ht="35.25" customHeight="1" x14ac:dyDescent="0.25">
      <c r="A53" s="8" t="s">
        <v>204</v>
      </c>
      <c r="B53" s="4">
        <v>138</v>
      </c>
      <c r="C53" s="4">
        <v>84.59</v>
      </c>
      <c r="D53" s="65">
        <f t="shared" si="3"/>
        <v>0.6129710144927536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126"/>
      <c r="S53" s="4"/>
    </row>
    <row r="54" spans="1:19" ht="29.25" customHeight="1" x14ac:dyDescent="0.25">
      <c r="A54" s="8" t="s">
        <v>53</v>
      </c>
      <c r="B54" s="4">
        <v>348.18</v>
      </c>
      <c r="C54" s="4">
        <v>348.18</v>
      </c>
      <c r="D54" s="65">
        <f t="shared" si="3"/>
        <v>1</v>
      </c>
      <c r="E54" s="164"/>
      <c r="F54" s="164"/>
      <c r="G54" s="4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55"/>
      <c r="S54" s="165"/>
    </row>
    <row r="55" spans="1:19" ht="14.45" customHeight="1" x14ac:dyDescent="0.25">
      <c r="A55" s="9" t="s">
        <v>54</v>
      </c>
      <c r="B55" s="5">
        <f>B56</f>
        <v>281.02</v>
      </c>
      <c r="C55" s="5">
        <f>C56</f>
        <v>281.02</v>
      </c>
      <c r="D55" s="68"/>
      <c r="G55" s="59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200"/>
      <c r="S55" s="164"/>
    </row>
    <row r="56" spans="1:19" ht="14.45" customHeight="1" x14ac:dyDescent="0.25">
      <c r="A56" s="8" t="s">
        <v>55</v>
      </c>
      <c r="B56" s="4">
        <v>281.02</v>
      </c>
      <c r="C56" s="4">
        <v>281.02</v>
      </c>
      <c r="D56" s="65">
        <f t="shared" si="3"/>
        <v>1</v>
      </c>
      <c r="E56" s="165"/>
      <c r="F56" s="165"/>
      <c r="G56" s="4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</row>
    <row r="57" spans="1:19" x14ac:dyDescent="0.25">
      <c r="B57" s="60"/>
      <c r="C57" s="60"/>
      <c r="D57" s="61"/>
      <c r="E57" s="201"/>
      <c r="F57" s="201"/>
      <c r="G57" s="60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01"/>
    </row>
    <row r="58" spans="1:19" x14ac:dyDescent="0.25">
      <c r="B58" s="60"/>
      <c r="C58" s="60"/>
      <c r="D58" s="61"/>
      <c r="E58" s="201"/>
      <c r="F58" s="201"/>
      <c r="G58" s="60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</row>
    <row r="59" spans="1:19" x14ac:dyDescent="0.25">
      <c r="B59" s="60"/>
      <c r="C59" s="60"/>
      <c r="D59" s="61"/>
      <c r="E59" s="201"/>
      <c r="F59" s="201"/>
      <c r="G59" s="60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1"/>
      <c r="S59" s="201"/>
    </row>
    <row r="60" spans="1:19" x14ac:dyDescent="0.25">
      <c r="B60" s="60"/>
      <c r="C60" s="60"/>
      <c r="D60" s="61"/>
      <c r="E60" s="201"/>
      <c r="F60" s="201"/>
      <c r="G60" s="60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201"/>
    </row>
    <row r="61" spans="1:19" x14ac:dyDescent="0.25">
      <c r="B61" s="60"/>
      <c r="C61" s="60"/>
      <c r="D61" s="61"/>
      <c r="E61" s="201"/>
      <c r="F61" s="201"/>
      <c r="G61" s="60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201"/>
    </row>
    <row r="62" spans="1:19" x14ac:dyDescent="0.25">
      <c r="B62" s="60"/>
      <c r="C62" s="60"/>
      <c r="D62" s="61"/>
      <c r="E62" s="201"/>
      <c r="F62" s="201"/>
      <c r="G62" s="60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1"/>
    </row>
    <row r="63" spans="1:19" x14ac:dyDescent="0.25">
      <c r="B63" s="60"/>
      <c r="C63" s="60"/>
      <c r="D63" s="61"/>
      <c r="E63" s="201"/>
      <c r="F63" s="201"/>
      <c r="G63" s="60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</row>
    <row r="64" spans="1:19" x14ac:dyDescent="0.25">
      <c r="B64" s="60"/>
      <c r="C64" s="60"/>
      <c r="D64" s="61"/>
      <c r="E64" s="201"/>
      <c r="F64" s="201"/>
      <c r="G64" s="60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1"/>
      <c r="S64" s="201"/>
    </row>
  </sheetData>
  <mergeCells count="340">
    <mergeCell ref="E23:F23"/>
    <mergeCell ref="H23:I23"/>
    <mergeCell ref="J23:K23"/>
    <mergeCell ref="L23:M23"/>
    <mergeCell ref="N23:O23"/>
    <mergeCell ref="P23:Q23"/>
    <mergeCell ref="R23:S23"/>
    <mergeCell ref="E64:F64"/>
    <mergeCell ref="H64:I64"/>
    <mergeCell ref="J64:K64"/>
    <mergeCell ref="L64:M64"/>
    <mergeCell ref="N64:O64"/>
    <mergeCell ref="P64:Q64"/>
    <mergeCell ref="R64:S64"/>
    <mergeCell ref="E62:F62"/>
    <mergeCell ref="H62:I62"/>
    <mergeCell ref="J62:K62"/>
    <mergeCell ref="L62:M62"/>
    <mergeCell ref="N62:O62"/>
    <mergeCell ref="P62:Q62"/>
    <mergeCell ref="R62:S62"/>
    <mergeCell ref="E63:F63"/>
    <mergeCell ref="H63:I63"/>
    <mergeCell ref="J63:K63"/>
    <mergeCell ref="L63:M63"/>
    <mergeCell ref="N63:O63"/>
    <mergeCell ref="P63:Q63"/>
    <mergeCell ref="R63:S63"/>
    <mergeCell ref="E60:F60"/>
    <mergeCell ref="H60:I60"/>
    <mergeCell ref="J60:K60"/>
    <mergeCell ref="L60:M60"/>
    <mergeCell ref="N60:O60"/>
    <mergeCell ref="P60:Q60"/>
    <mergeCell ref="R60:S60"/>
    <mergeCell ref="E61:F61"/>
    <mergeCell ref="H61:I61"/>
    <mergeCell ref="J61:K61"/>
    <mergeCell ref="L61:M61"/>
    <mergeCell ref="N61:O61"/>
    <mergeCell ref="P61:Q61"/>
    <mergeCell ref="R61:S61"/>
    <mergeCell ref="E58:F58"/>
    <mergeCell ref="H58:I58"/>
    <mergeCell ref="J58:K58"/>
    <mergeCell ref="L58:M58"/>
    <mergeCell ref="N58:O58"/>
    <mergeCell ref="P58:Q58"/>
    <mergeCell ref="R58:S58"/>
    <mergeCell ref="E59:F59"/>
    <mergeCell ref="H59:I59"/>
    <mergeCell ref="J59:K59"/>
    <mergeCell ref="L59:M59"/>
    <mergeCell ref="N59:O59"/>
    <mergeCell ref="P59:Q59"/>
    <mergeCell ref="R59:S59"/>
    <mergeCell ref="E56:F56"/>
    <mergeCell ref="H56:I56"/>
    <mergeCell ref="J56:K56"/>
    <mergeCell ref="L56:M56"/>
    <mergeCell ref="N56:O56"/>
    <mergeCell ref="P56:Q56"/>
    <mergeCell ref="R56:S56"/>
    <mergeCell ref="E57:F57"/>
    <mergeCell ref="H57:I57"/>
    <mergeCell ref="J57:K57"/>
    <mergeCell ref="L57:M57"/>
    <mergeCell ref="N57:O57"/>
    <mergeCell ref="P57:Q57"/>
    <mergeCell ref="R57:S57"/>
    <mergeCell ref="H54:I54"/>
    <mergeCell ref="J54:K54"/>
    <mergeCell ref="L54:M54"/>
    <mergeCell ref="N54:O54"/>
    <mergeCell ref="P54:Q54"/>
    <mergeCell ref="R54:S54"/>
    <mergeCell ref="E54:F54"/>
    <mergeCell ref="H55:I55"/>
    <mergeCell ref="J55:K55"/>
    <mergeCell ref="L55:M55"/>
    <mergeCell ref="N55:O55"/>
    <mergeCell ref="P55:Q55"/>
    <mergeCell ref="R55:S55"/>
    <mergeCell ref="E51:F51"/>
    <mergeCell ref="H51:I51"/>
    <mergeCell ref="J51:K51"/>
    <mergeCell ref="L51:M51"/>
    <mergeCell ref="N51:O51"/>
    <mergeCell ref="P51:Q51"/>
    <mergeCell ref="R51:S51"/>
    <mergeCell ref="E52:F52"/>
    <mergeCell ref="H52:I52"/>
    <mergeCell ref="J52:K52"/>
    <mergeCell ref="L52:M52"/>
    <mergeCell ref="N52:O52"/>
    <mergeCell ref="P52:Q52"/>
    <mergeCell ref="R52:S52"/>
    <mergeCell ref="E49:F49"/>
    <mergeCell ref="H49:I49"/>
    <mergeCell ref="J49:K49"/>
    <mergeCell ref="L49:M49"/>
    <mergeCell ref="N49:O49"/>
    <mergeCell ref="P49:Q49"/>
    <mergeCell ref="R49:S49"/>
    <mergeCell ref="E50:F50"/>
    <mergeCell ref="H50:I50"/>
    <mergeCell ref="J50:K50"/>
    <mergeCell ref="L50:M50"/>
    <mergeCell ref="N50:O50"/>
    <mergeCell ref="P50:Q50"/>
    <mergeCell ref="R50:S50"/>
    <mergeCell ref="E46:F46"/>
    <mergeCell ref="H46:I46"/>
    <mergeCell ref="J46:K46"/>
    <mergeCell ref="L46:M46"/>
    <mergeCell ref="N46:O46"/>
    <mergeCell ref="P46:Q46"/>
    <mergeCell ref="R46:S46"/>
    <mergeCell ref="E47:F47"/>
    <mergeCell ref="H47:I47"/>
    <mergeCell ref="J47:K47"/>
    <mergeCell ref="L47:M47"/>
    <mergeCell ref="N47:O47"/>
    <mergeCell ref="P47:Q47"/>
    <mergeCell ref="R47:S47"/>
    <mergeCell ref="E44:F44"/>
    <mergeCell ref="H44:I44"/>
    <mergeCell ref="J44:K44"/>
    <mergeCell ref="L44:M44"/>
    <mergeCell ref="N44:O44"/>
    <mergeCell ref="P44:Q44"/>
    <mergeCell ref="R44:S44"/>
    <mergeCell ref="E45:F45"/>
    <mergeCell ref="H45:I45"/>
    <mergeCell ref="J45:K45"/>
    <mergeCell ref="L45:M45"/>
    <mergeCell ref="N45:O45"/>
    <mergeCell ref="P45:Q45"/>
    <mergeCell ref="R45:S45"/>
    <mergeCell ref="E40:F40"/>
    <mergeCell ref="H40:I40"/>
    <mergeCell ref="J40:K40"/>
    <mergeCell ref="L40:M40"/>
    <mergeCell ref="N40:O40"/>
    <mergeCell ref="P40:Q40"/>
    <mergeCell ref="R40:S40"/>
    <mergeCell ref="E41:F41"/>
    <mergeCell ref="H41:I41"/>
    <mergeCell ref="J41:K41"/>
    <mergeCell ref="L41:M41"/>
    <mergeCell ref="N41:O41"/>
    <mergeCell ref="P41:Q41"/>
    <mergeCell ref="R41:S41"/>
    <mergeCell ref="E38:F38"/>
    <mergeCell ref="H38:I38"/>
    <mergeCell ref="J38:K38"/>
    <mergeCell ref="L38:M38"/>
    <mergeCell ref="N38:O38"/>
    <mergeCell ref="P38:Q38"/>
    <mergeCell ref="R38:S38"/>
    <mergeCell ref="E39:F39"/>
    <mergeCell ref="H39:I39"/>
    <mergeCell ref="J39:K39"/>
    <mergeCell ref="L39:M39"/>
    <mergeCell ref="N39:O39"/>
    <mergeCell ref="P39:Q39"/>
    <mergeCell ref="R39:S39"/>
    <mergeCell ref="E36:F36"/>
    <mergeCell ref="H36:I36"/>
    <mergeCell ref="J36:K36"/>
    <mergeCell ref="L36:M36"/>
    <mergeCell ref="N36:O36"/>
    <mergeCell ref="P36:Q36"/>
    <mergeCell ref="R36:S36"/>
    <mergeCell ref="E37:F37"/>
    <mergeCell ref="H37:I37"/>
    <mergeCell ref="J37:K37"/>
    <mergeCell ref="L37:M37"/>
    <mergeCell ref="N37:O37"/>
    <mergeCell ref="P37:Q37"/>
    <mergeCell ref="R37:S37"/>
    <mergeCell ref="E34:F34"/>
    <mergeCell ref="H34:I34"/>
    <mergeCell ref="J34:K34"/>
    <mergeCell ref="L34:M34"/>
    <mergeCell ref="N34:O34"/>
    <mergeCell ref="P34:Q34"/>
    <mergeCell ref="R34:S34"/>
    <mergeCell ref="E35:F35"/>
    <mergeCell ref="H35:I35"/>
    <mergeCell ref="J35:K35"/>
    <mergeCell ref="L35:M35"/>
    <mergeCell ref="N35:O35"/>
    <mergeCell ref="P35:Q35"/>
    <mergeCell ref="R35:S35"/>
    <mergeCell ref="E32:F32"/>
    <mergeCell ref="H32:I32"/>
    <mergeCell ref="J32:K32"/>
    <mergeCell ref="L32:M32"/>
    <mergeCell ref="N32:O32"/>
    <mergeCell ref="P32:Q32"/>
    <mergeCell ref="R32:S32"/>
    <mergeCell ref="E33:F33"/>
    <mergeCell ref="H33:I33"/>
    <mergeCell ref="J33:K33"/>
    <mergeCell ref="L33:M33"/>
    <mergeCell ref="N33:O33"/>
    <mergeCell ref="P33:Q33"/>
    <mergeCell ref="R33:S33"/>
    <mergeCell ref="E30:F30"/>
    <mergeCell ref="H30:I30"/>
    <mergeCell ref="J30:K30"/>
    <mergeCell ref="L30:M30"/>
    <mergeCell ref="N30:O30"/>
    <mergeCell ref="P30:Q30"/>
    <mergeCell ref="R30:S30"/>
    <mergeCell ref="E31:F31"/>
    <mergeCell ref="H31:I31"/>
    <mergeCell ref="J31:K31"/>
    <mergeCell ref="L31:M31"/>
    <mergeCell ref="N31:O31"/>
    <mergeCell ref="P31:Q31"/>
    <mergeCell ref="R31:S31"/>
    <mergeCell ref="E28:F28"/>
    <mergeCell ref="H28:I28"/>
    <mergeCell ref="J28:K28"/>
    <mergeCell ref="L28:M28"/>
    <mergeCell ref="N28:O28"/>
    <mergeCell ref="P28:Q28"/>
    <mergeCell ref="R28:S28"/>
    <mergeCell ref="E29:F29"/>
    <mergeCell ref="H29:I29"/>
    <mergeCell ref="J29:K29"/>
    <mergeCell ref="L29:M29"/>
    <mergeCell ref="N29:O29"/>
    <mergeCell ref="P29:Q29"/>
    <mergeCell ref="R29:S29"/>
    <mergeCell ref="A24:S24"/>
    <mergeCell ref="E27:F27"/>
    <mergeCell ref="H27:I27"/>
    <mergeCell ref="J27:K27"/>
    <mergeCell ref="L27:M27"/>
    <mergeCell ref="N27:O27"/>
    <mergeCell ref="P27:Q27"/>
    <mergeCell ref="R27:S27"/>
    <mergeCell ref="E26:F26"/>
    <mergeCell ref="H26:I26"/>
    <mergeCell ref="J26:K26"/>
    <mergeCell ref="L26:M26"/>
    <mergeCell ref="N26:O26"/>
    <mergeCell ref="P26:Q26"/>
    <mergeCell ref="R26:S26"/>
    <mergeCell ref="E25:F25"/>
    <mergeCell ref="H25:I25"/>
    <mergeCell ref="J25:K25"/>
    <mergeCell ref="L25:M25"/>
    <mergeCell ref="N25:O25"/>
    <mergeCell ref="P25:Q25"/>
    <mergeCell ref="R25:S25"/>
    <mergeCell ref="J18:K18"/>
    <mergeCell ref="L18:M18"/>
    <mergeCell ref="N18:O18"/>
    <mergeCell ref="P18:Q18"/>
    <mergeCell ref="R18:S18"/>
    <mergeCell ref="B19:B20"/>
    <mergeCell ref="E21:F21"/>
    <mergeCell ref="H21:I21"/>
    <mergeCell ref="J21:K21"/>
    <mergeCell ref="L21:M21"/>
    <mergeCell ref="N21:O21"/>
    <mergeCell ref="P21:Q21"/>
    <mergeCell ref="R21:S21"/>
    <mergeCell ref="C19:C20"/>
    <mergeCell ref="B5:S5"/>
    <mergeCell ref="B8:S8"/>
    <mergeCell ref="B9:D9"/>
    <mergeCell ref="E9:I9"/>
    <mergeCell ref="J9:O9"/>
    <mergeCell ref="P9:S9"/>
    <mergeCell ref="H12:I14"/>
    <mergeCell ref="A15:S15"/>
    <mergeCell ref="P12:Q14"/>
    <mergeCell ref="R12:R14"/>
    <mergeCell ref="S12:S14"/>
    <mergeCell ref="B12:B14"/>
    <mergeCell ref="C12:C14"/>
    <mergeCell ref="D12:D14"/>
    <mergeCell ref="E12:F14"/>
    <mergeCell ref="G12:G14"/>
    <mergeCell ref="J12:K14"/>
    <mergeCell ref="L12:M14"/>
    <mergeCell ref="N12:O14"/>
    <mergeCell ref="G19:G20"/>
    <mergeCell ref="H19:I20"/>
    <mergeCell ref="J19:K20"/>
    <mergeCell ref="L19:M20"/>
    <mergeCell ref="N19:O20"/>
    <mergeCell ref="A16:A17"/>
    <mergeCell ref="H18:I18"/>
    <mergeCell ref="A1:S1"/>
    <mergeCell ref="A2:S2"/>
    <mergeCell ref="A3:S3"/>
    <mergeCell ref="A4:S4"/>
    <mergeCell ref="A6:S6"/>
    <mergeCell ref="E11:F11"/>
    <mergeCell ref="H11:I11"/>
    <mergeCell ref="J11:K11"/>
    <mergeCell ref="L11:M11"/>
    <mergeCell ref="N11:O11"/>
    <mergeCell ref="P11:Q11"/>
    <mergeCell ref="E10:F10"/>
    <mergeCell ref="H10:I10"/>
    <mergeCell ref="J10:K10"/>
    <mergeCell ref="L10:M10"/>
    <mergeCell ref="N10:O10"/>
    <mergeCell ref="P10:Q10"/>
    <mergeCell ref="R48:S48"/>
    <mergeCell ref="P48:Q48"/>
    <mergeCell ref="N48:O48"/>
    <mergeCell ref="L48:M48"/>
    <mergeCell ref="J48:K48"/>
    <mergeCell ref="H48:I48"/>
    <mergeCell ref="E48:F48"/>
    <mergeCell ref="A19:A20"/>
    <mergeCell ref="D16:D17"/>
    <mergeCell ref="E16:F17"/>
    <mergeCell ref="H16:I17"/>
    <mergeCell ref="J16:K17"/>
    <mergeCell ref="L16:M17"/>
    <mergeCell ref="P16:Q17"/>
    <mergeCell ref="R16:S17"/>
    <mergeCell ref="N16:O17"/>
    <mergeCell ref="E18:F18"/>
    <mergeCell ref="B16:B17"/>
    <mergeCell ref="C16:C17"/>
    <mergeCell ref="G16:G17"/>
    <mergeCell ref="P19:Q20"/>
    <mergeCell ref="R19:S20"/>
    <mergeCell ref="D19:D20"/>
    <mergeCell ref="E19:F20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8"/>
  <sheetViews>
    <sheetView view="pageBreakPreview" zoomScaleNormal="90" zoomScaleSheetLayoutView="100" workbookViewId="0">
      <selection activeCell="E7" sqref="E7"/>
    </sheetView>
  </sheetViews>
  <sheetFormatPr defaultRowHeight="15" x14ac:dyDescent="0.25"/>
  <cols>
    <col min="2" max="8" width="30.85546875" customWidth="1"/>
  </cols>
  <sheetData>
    <row r="1" spans="1:12" x14ac:dyDescent="0.25">
      <c r="A1" s="205" t="s">
        <v>84</v>
      </c>
      <c r="B1" s="205"/>
      <c r="C1" s="205"/>
      <c r="D1" s="205"/>
      <c r="E1" s="205"/>
      <c r="F1" s="205"/>
      <c r="G1" s="205"/>
      <c r="H1" s="205"/>
      <c r="I1" s="47"/>
      <c r="J1" s="47"/>
      <c r="K1" s="47"/>
      <c r="L1" s="47"/>
    </row>
    <row r="2" spans="1:12" ht="15" customHeight="1" x14ac:dyDescent="0.25">
      <c r="A2" s="204" t="s">
        <v>167</v>
      </c>
      <c r="B2" s="204"/>
      <c r="C2" s="204"/>
      <c r="D2" s="204"/>
      <c r="E2" s="204"/>
      <c r="F2" s="204"/>
      <c r="G2" s="204"/>
      <c r="H2" s="204"/>
      <c r="I2" s="46"/>
      <c r="J2" s="46"/>
      <c r="K2" s="46"/>
      <c r="L2" s="46"/>
    </row>
    <row r="3" spans="1:12" ht="15.75" x14ac:dyDescent="0.25">
      <c r="A3" s="139" t="s">
        <v>262</v>
      </c>
      <c r="B3" s="139"/>
      <c r="C3" s="139"/>
      <c r="D3" s="139"/>
      <c r="E3" s="139"/>
      <c r="F3" s="139"/>
      <c r="G3" s="139"/>
      <c r="H3" s="139"/>
      <c r="I3" s="45"/>
      <c r="J3" s="45"/>
      <c r="K3" s="45"/>
      <c r="L3" s="45"/>
    </row>
    <row r="4" spans="1:12" ht="15.75" x14ac:dyDescent="0.25">
      <c r="A4" s="40"/>
    </row>
    <row r="5" spans="1:12" ht="15.75" x14ac:dyDescent="0.25">
      <c r="A5" s="27" t="s">
        <v>263</v>
      </c>
      <c r="C5" s="131"/>
      <c r="D5" s="131"/>
      <c r="F5">
        <v>48</v>
      </c>
    </row>
    <row r="6" spans="1:12" ht="15.75" x14ac:dyDescent="0.25">
      <c r="A6" s="49" t="s">
        <v>264</v>
      </c>
      <c r="C6" s="131"/>
      <c r="D6" s="131"/>
    </row>
    <row r="7" spans="1:12" ht="15.75" x14ac:dyDescent="0.25">
      <c r="A7" s="49" t="s">
        <v>266</v>
      </c>
      <c r="C7" s="131"/>
      <c r="D7" s="131"/>
    </row>
    <row r="8" spans="1:12" ht="15.75" x14ac:dyDescent="0.25">
      <c r="A8" s="49" t="s">
        <v>265</v>
      </c>
      <c r="C8" s="131"/>
      <c r="D8" s="131"/>
    </row>
    <row r="9" spans="1:12" ht="15.75" x14ac:dyDescent="0.25">
      <c r="A9" s="49" t="s">
        <v>267</v>
      </c>
    </row>
    <row r="10" spans="1:12" ht="15.75" x14ac:dyDescent="0.25">
      <c r="A10" s="49"/>
    </row>
    <row r="11" spans="1:12" ht="15.75" x14ac:dyDescent="0.25">
      <c r="A11" s="27"/>
    </row>
    <row r="12" spans="1:12" ht="15.75" x14ac:dyDescent="0.25">
      <c r="A12" s="27" t="s">
        <v>85</v>
      </c>
    </row>
    <row r="13" spans="1:12" ht="16.5" thickBot="1" x14ac:dyDescent="0.3">
      <c r="A13" s="27"/>
    </row>
    <row r="14" spans="1:12" ht="27" thickBot="1" x14ac:dyDescent="0.3">
      <c r="A14" s="41" t="s">
        <v>86</v>
      </c>
      <c r="B14" s="42" t="s">
        <v>87</v>
      </c>
      <c r="C14" s="42" t="s">
        <v>88</v>
      </c>
      <c r="D14" s="42" t="s">
        <v>89</v>
      </c>
      <c r="E14" s="42" t="s">
        <v>90</v>
      </c>
      <c r="F14" s="42" t="s">
        <v>91</v>
      </c>
      <c r="G14" s="42" t="s">
        <v>92</v>
      </c>
      <c r="H14" s="42" t="s">
        <v>81</v>
      </c>
    </row>
    <row r="15" spans="1:12" ht="90.75" thickBot="1" x14ac:dyDescent="0.3">
      <c r="A15" s="43" t="s">
        <v>29</v>
      </c>
      <c r="B15" s="70" t="s">
        <v>168</v>
      </c>
      <c r="C15" s="44">
        <v>163530.42000000001</v>
      </c>
      <c r="D15" s="44">
        <v>4571.57</v>
      </c>
      <c r="E15" s="44">
        <v>84121.15</v>
      </c>
      <c r="F15" s="44">
        <v>349.92</v>
      </c>
      <c r="G15" s="44">
        <v>0</v>
      </c>
      <c r="H15" s="44">
        <f>исполнение!N16</f>
        <v>100</v>
      </c>
    </row>
    <row r="16" spans="1:12" x14ac:dyDescent="0.25">
      <c r="A16" s="38"/>
    </row>
    <row r="17" spans="1:9" x14ac:dyDescent="0.25">
      <c r="A17" s="202" t="s">
        <v>268</v>
      </c>
      <c r="B17" s="202"/>
      <c r="C17" s="202"/>
      <c r="D17" s="202"/>
      <c r="E17" s="202"/>
      <c r="F17" s="202"/>
      <c r="G17" s="202"/>
      <c r="H17" s="202"/>
      <c r="I17" s="202"/>
    </row>
    <row r="18" spans="1:9" ht="24" customHeight="1" x14ac:dyDescent="0.25">
      <c r="B18" s="203" t="s">
        <v>98</v>
      </c>
      <c r="C18" s="203"/>
      <c r="D18" s="203"/>
      <c r="E18" s="203"/>
      <c r="F18" s="203"/>
      <c r="G18" s="203"/>
      <c r="H18" s="203"/>
      <c r="I18" s="203"/>
    </row>
  </sheetData>
  <mergeCells count="5">
    <mergeCell ref="A17:I17"/>
    <mergeCell ref="B18:I18"/>
    <mergeCell ref="A3:H3"/>
    <mergeCell ref="A2:H2"/>
    <mergeCell ref="A1:H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05"/>
  <sheetViews>
    <sheetView view="pageBreakPreview" topLeftCell="A50" zoomScale="90" zoomScaleSheetLayoutView="90" workbookViewId="0">
      <selection activeCell="B27" sqref="B27:N27"/>
    </sheetView>
  </sheetViews>
  <sheetFormatPr defaultRowHeight="15" x14ac:dyDescent="0.25"/>
  <cols>
    <col min="2" max="2" width="50.140625" customWidth="1"/>
    <col min="3" max="3" width="21.85546875" customWidth="1"/>
    <col min="15" max="15" width="21.85546875" style="7" customWidth="1"/>
  </cols>
  <sheetData>
    <row r="1" spans="1:18" x14ac:dyDescent="0.25">
      <c r="A1" s="170" t="s">
        <v>99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1:18" x14ac:dyDescent="0.25">
      <c r="A2" s="171" t="s">
        <v>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</row>
    <row r="3" spans="1:18" x14ac:dyDescent="0.25">
      <c r="A3" s="171" t="s">
        <v>153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</row>
    <row r="4" spans="1:18" ht="15.75" x14ac:dyDescent="0.25">
      <c r="A4" s="40"/>
    </row>
    <row r="5" spans="1:18" ht="15.75" x14ac:dyDescent="0.25">
      <c r="A5" s="137" t="s">
        <v>100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</row>
    <row r="6" spans="1:18" ht="15.75" x14ac:dyDescent="0.25">
      <c r="A6" s="39"/>
    </row>
    <row r="7" spans="1:18" ht="28.9" customHeight="1" x14ac:dyDescent="0.25">
      <c r="A7" s="177" t="s">
        <v>169</v>
      </c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00"/>
      <c r="P7" s="89"/>
      <c r="Q7" s="89"/>
      <c r="R7" s="89"/>
    </row>
    <row r="8" spans="1:18" x14ac:dyDescent="0.25">
      <c r="A8" s="206" t="s">
        <v>2</v>
      </c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</row>
    <row r="9" spans="1:18" x14ac:dyDescent="0.25">
      <c r="A9" s="206" t="s">
        <v>269</v>
      </c>
      <c r="B9" s="206"/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</row>
    <row r="10" spans="1:18" ht="15.75" thickBot="1" x14ac:dyDescent="0.3">
      <c r="A10" s="48"/>
    </row>
    <row r="11" spans="1:18" ht="44.25" thickBot="1" x14ac:dyDescent="0.3">
      <c r="A11" s="26" t="s">
        <v>86</v>
      </c>
      <c r="B11" s="208" t="s">
        <v>102</v>
      </c>
      <c r="C11" s="208" t="s">
        <v>103</v>
      </c>
      <c r="D11" s="208" t="s">
        <v>104</v>
      </c>
      <c r="E11" s="74" t="s">
        <v>105</v>
      </c>
      <c r="F11" s="213" t="s">
        <v>218</v>
      </c>
      <c r="G11" s="214"/>
      <c r="H11" s="215"/>
      <c r="I11" s="213" t="s">
        <v>107</v>
      </c>
      <c r="J11" s="214"/>
      <c r="K11" s="215"/>
      <c r="L11" s="213" t="s">
        <v>107</v>
      </c>
      <c r="M11" s="214"/>
      <c r="N11" s="215"/>
      <c r="O11" s="207" t="s">
        <v>119</v>
      </c>
    </row>
    <row r="12" spans="1:18" ht="35.450000000000003" customHeight="1" x14ac:dyDescent="0.25">
      <c r="A12" s="71" t="s">
        <v>101</v>
      </c>
      <c r="B12" s="209"/>
      <c r="C12" s="209"/>
      <c r="D12" s="209"/>
      <c r="E12" s="75" t="s">
        <v>106</v>
      </c>
      <c r="F12" s="78" t="s">
        <v>108</v>
      </c>
      <c r="G12" s="78" t="s">
        <v>110</v>
      </c>
      <c r="H12" s="78" t="s">
        <v>112</v>
      </c>
      <c r="I12" s="78" t="s">
        <v>108</v>
      </c>
      <c r="J12" s="78" t="s">
        <v>110</v>
      </c>
      <c r="K12" s="78" t="s">
        <v>112</v>
      </c>
      <c r="L12" s="78" t="s">
        <v>108</v>
      </c>
      <c r="M12" s="78" t="s">
        <v>110</v>
      </c>
      <c r="N12" s="91" t="s">
        <v>112</v>
      </c>
      <c r="O12" s="207"/>
    </row>
    <row r="13" spans="1:18" ht="23.45" customHeight="1" x14ac:dyDescent="0.25">
      <c r="A13" s="72"/>
      <c r="B13" s="209"/>
      <c r="C13" s="209"/>
      <c r="D13" s="209"/>
      <c r="E13" s="76"/>
      <c r="F13" s="78" t="s">
        <v>109</v>
      </c>
      <c r="G13" s="78" t="s">
        <v>111</v>
      </c>
      <c r="H13" s="78" t="s">
        <v>113</v>
      </c>
      <c r="I13" s="78" t="s">
        <v>109</v>
      </c>
      <c r="J13" s="78" t="s">
        <v>111</v>
      </c>
      <c r="K13" s="78" t="s">
        <v>113</v>
      </c>
      <c r="L13" s="78" t="s">
        <v>109</v>
      </c>
      <c r="M13" s="78" t="s">
        <v>111</v>
      </c>
      <c r="N13" s="91" t="s">
        <v>113</v>
      </c>
      <c r="O13" s="207"/>
    </row>
    <row r="14" spans="1:18" ht="26.45" customHeight="1" x14ac:dyDescent="0.25">
      <c r="A14" s="72"/>
      <c r="B14" s="209"/>
      <c r="C14" s="209"/>
      <c r="D14" s="209"/>
      <c r="E14" s="76"/>
      <c r="F14" s="79"/>
      <c r="G14" s="79"/>
      <c r="H14" s="78" t="s">
        <v>114</v>
      </c>
      <c r="I14" s="79"/>
      <c r="J14" s="79"/>
      <c r="K14" s="78" t="s">
        <v>114</v>
      </c>
      <c r="L14" s="79"/>
      <c r="M14" s="79"/>
      <c r="N14" s="91" t="s">
        <v>114</v>
      </c>
      <c r="O14" s="207"/>
    </row>
    <row r="15" spans="1:18" ht="15.75" thickBot="1" x14ac:dyDescent="0.3">
      <c r="A15" s="73"/>
      <c r="B15" s="210"/>
      <c r="C15" s="210"/>
      <c r="D15" s="210"/>
      <c r="E15" s="77"/>
      <c r="F15" s="80"/>
      <c r="G15" s="80"/>
      <c r="H15" s="3" t="s">
        <v>115</v>
      </c>
      <c r="I15" s="80"/>
      <c r="J15" s="80"/>
      <c r="K15" s="3" t="s">
        <v>115</v>
      </c>
      <c r="L15" s="80"/>
      <c r="M15" s="80"/>
      <c r="N15" s="92" t="s">
        <v>115</v>
      </c>
      <c r="O15" s="207"/>
    </row>
    <row r="16" spans="1:18" ht="15.75" thickBot="1" x14ac:dyDescent="0.3">
      <c r="A16" s="81">
        <v>1</v>
      </c>
      <c r="B16" s="82">
        <v>2</v>
      </c>
      <c r="C16" s="82">
        <v>3</v>
      </c>
      <c r="D16" s="82">
        <v>4</v>
      </c>
      <c r="E16" s="83">
        <v>5</v>
      </c>
      <c r="F16" s="82">
        <v>6</v>
      </c>
      <c r="G16" s="82">
        <v>7</v>
      </c>
      <c r="H16" s="84">
        <v>8</v>
      </c>
      <c r="I16" s="84">
        <v>9</v>
      </c>
      <c r="J16" s="84">
        <v>10</v>
      </c>
      <c r="K16" s="84">
        <v>11</v>
      </c>
      <c r="L16" s="84">
        <v>12</v>
      </c>
      <c r="M16" s="84">
        <v>13</v>
      </c>
      <c r="N16" s="93">
        <v>14</v>
      </c>
      <c r="O16" s="207"/>
    </row>
    <row r="17" spans="1:15" ht="15" customHeight="1" x14ac:dyDescent="0.25">
      <c r="A17" s="212" t="s">
        <v>14</v>
      </c>
      <c r="B17" s="212"/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212"/>
    </row>
    <row r="18" spans="1:15" x14ac:dyDescent="0.25">
      <c r="A18" s="152">
        <v>1</v>
      </c>
      <c r="B18" s="211" t="s">
        <v>156</v>
      </c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44"/>
    </row>
    <row r="19" spans="1:15" x14ac:dyDescent="0.25">
      <c r="A19" s="153"/>
      <c r="B19" s="211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44"/>
    </row>
    <row r="20" spans="1:15" ht="90.75" x14ac:dyDescent="0.25">
      <c r="A20" s="20" t="s">
        <v>18</v>
      </c>
      <c r="B20" s="4" t="s">
        <v>157</v>
      </c>
      <c r="C20" s="4" t="s">
        <v>222</v>
      </c>
      <c r="D20" s="11" t="s">
        <v>116</v>
      </c>
      <c r="E20" s="11">
        <v>1</v>
      </c>
      <c r="F20" s="11">
        <v>1</v>
      </c>
      <c r="G20" s="11">
        <v>1</v>
      </c>
      <c r="H20" s="62">
        <v>0.26</v>
      </c>
      <c r="I20" s="12"/>
      <c r="J20" s="11"/>
      <c r="K20" s="11"/>
      <c r="L20" s="11"/>
      <c r="M20" s="11"/>
      <c r="N20" s="94"/>
      <c r="O20" s="7" t="s">
        <v>170</v>
      </c>
    </row>
    <row r="21" spans="1:15" x14ac:dyDescent="0.25">
      <c r="A21" s="152" t="s">
        <v>19</v>
      </c>
      <c r="B21" s="211" t="s">
        <v>242</v>
      </c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44"/>
    </row>
    <row r="22" spans="1:15" ht="30" customHeight="1" x14ac:dyDescent="0.25">
      <c r="A22" s="153"/>
      <c r="B22" s="211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44"/>
    </row>
    <row r="23" spans="1:15" ht="56.25" x14ac:dyDescent="0.25">
      <c r="A23" s="20" t="s">
        <v>20</v>
      </c>
      <c r="B23" s="128" t="s">
        <v>252</v>
      </c>
      <c r="C23" s="130" t="s">
        <v>254</v>
      </c>
      <c r="D23" s="11" t="s">
        <v>116</v>
      </c>
      <c r="E23" s="11">
        <v>1</v>
      </c>
      <c r="F23" s="11">
        <v>1</v>
      </c>
      <c r="G23" s="11">
        <v>1</v>
      </c>
      <c r="H23" s="62">
        <v>1</v>
      </c>
      <c r="I23" s="12"/>
      <c r="J23" s="11"/>
      <c r="K23" s="11"/>
      <c r="L23" s="11"/>
      <c r="M23" s="11"/>
      <c r="N23" s="94"/>
      <c r="O23" s="7" t="s">
        <v>170</v>
      </c>
    </row>
    <row r="24" spans="1:15" x14ac:dyDescent="0.25">
      <c r="A24" s="152" t="s">
        <v>23</v>
      </c>
      <c r="B24" s="211" t="s">
        <v>17</v>
      </c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44"/>
    </row>
    <row r="25" spans="1:15" ht="30" customHeight="1" x14ac:dyDescent="0.25">
      <c r="A25" s="153"/>
      <c r="B25" s="211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44"/>
    </row>
    <row r="26" spans="1:15" ht="34.5" x14ac:dyDescent="0.25">
      <c r="A26" s="20" t="s">
        <v>24</v>
      </c>
      <c r="B26" s="53" t="s">
        <v>16</v>
      </c>
      <c r="C26" s="55" t="s">
        <v>93</v>
      </c>
      <c r="D26" s="11" t="s">
        <v>116</v>
      </c>
      <c r="E26" s="11">
        <v>1</v>
      </c>
      <c r="F26" s="11">
        <v>1</v>
      </c>
      <c r="G26" s="11">
        <v>1</v>
      </c>
      <c r="H26" s="62">
        <v>1</v>
      </c>
      <c r="I26" s="12"/>
      <c r="J26" s="11"/>
      <c r="K26" s="11"/>
      <c r="L26" s="11"/>
      <c r="M26" s="11"/>
      <c r="N26" s="94"/>
      <c r="O26" s="7" t="s">
        <v>170</v>
      </c>
    </row>
    <row r="27" spans="1:15" x14ac:dyDescent="0.25">
      <c r="A27" s="20"/>
      <c r="B27" s="147" t="s">
        <v>15</v>
      </c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</row>
    <row r="28" spans="1:15" ht="28.5" customHeight="1" x14ac:dyDescent="0.25">
      <c r="A28" s="21" t="s">
        <v>29</v>
      </c>
      <c r="B28" s="10" t="s">
        <v>158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88"/>
    </row>
    <row r="29" spans="1:15" ht="72" customHeight="1" x14ac:dyDescent="0.25">
      <c r="A29" s="20" t="s">
        <v>18</v>
      </c>
      <c r="B29" s="4" t="s">
        <v>159</v>
      </c>
      <c r="C29" s="54" t="s">
        <v>219</v>
      </c>
      <c r="D29" s="14" t="s">
        <v>120</v>
      </c>
      <c r="E29" s="11">
        <v>1</v>
      </c>
      <c r="F29" s="11">
        <v>1</v>
      </c>
      <c r="G29" s="11">
        <v>1</v>
      </c>
      <c r="H29" s="62">
        <f t="shared" ref="H29:H57" si="0">G29/F29</f>
        <v>1</v>
      </c>
      <c r="I29" s="12"/>
      <c r="J29" s="11"/>
      <c r="K29" s="11"/>
      <c r="L29" s="11"/>
      <c r="M29" s="11"/>
      <c r="N29" s="95"/>
      <c r="O29" s="7" t="s">
        <v>171</v>
      </c>
    </row>
    <row r="30" spans="1:15" x14ac:dyDescent="0.25">
      <c r="A30" s="20" t="s">
        <v>31</v>
      </c>
      <c r="B30" s="132"/>
      <c r="C30" s="90"/>
      <c r="D30" s="14"/>
      <c r="E30" s="11"/>
      <c r="F30" s="11"/>
      <c r="G30" s="11"/>
      <c r="H30" s="62"/>
      <c r="I30" s="12"/>
      <c r="J30" s="11"/>
      <c r="K30" s="11"/>
      <c r="L30" s="11"/>
      <c r="M30" s="11"/>
      <c r="N30" s="95"/>
    </row>
    <row r="31" spans="1:15" ht="22.9" customHeight="1" x14ac:dyDescent="0.25">
      <c r="A31" s="21" t="s">
        <v>33</v>
      </c>
      <c r="B31" s="133" t="s">
        <v>32</v>
      </c>
      <c r="C31" s="10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88"/>
    </row>
    <row r="32" spans="1:15" ht="29.25" customHeight="1" x14ac:dyDescent="0.25">
      <c r="A32" s="20" t="s">
        <v>20</v>
      </c>
      <c r="B32" s="125" t="s">
        <v>34</v>
      </c>
      <c r="C32" s="29" t="s">
        <v>34</v>
      </c>
      <c r="D32" s="17" t="s">
        <v>121</v>
      </c>
      <c r="E32" s="16">
        <v>100</v>
      </c>
      <c r="F32" s="16">
        <v>100</v>
      </c>
      <c r="G32" s="16">
        <v>100</v>
      </c>
      <c r="H32" s="62">
        <f t="shared" si="0"/>
        <v>1</v>
      </c>
      <c r="I32" s="17"/>
      <c r="J32" s="17"/>
      <c r="K32" s="16"/>
      <c r="L32" s="16"/>
      <c r="M32" s="16"/>
      <c r="N32" s="95"/>
      <c r="O32" s="7" t="s">
        <v>170</v>
      </c>
    </row>
    <row r="33" spans="1:15" ht="33.75" x14ac:dyDescent="0.25">
      <c r="A33" s="20" t="s">
        <v>21</v>
      </c>
      <c r="B33" s="125" t="s">
        <v>35</v>
      </c>
      <c r="C33" s="29" t="s">
        <v>35</v>
      </c>
      <c r="D33" s="17" t="s">
        <v>121</v>
      </c>
      <c r="E33" s="16">
        <v>100</v>
      </c>
      <c r="F33" s="16">
        <v>100</v>
      </c>
      <c r="G33" s="16">
        <v>100</v>
      </c>
      <c r="H33" s="62">
        <f t="shared" si="0"/>
        <v>1</v>
      </c>
      <c r="I33" s="17"/>
      <c r="J33" s="17"/>
      <c r="K33" s="16"/>
      <c r="L33" s="16"/>
      <c r="M33" s="16"/>
      <c r="N33" s="95"/>
      <c r="O33" s="7" t="s">
        <v>170</v>
      </c>
    </row>
    <row r="34" spans="1:15" ht="56.25" hidden="1" x14ac:dyDescent="0.25">
      <c r="A34" s="20" t="s">
        <v>22</v>
      </c>
      <c r="B34" s="125" t="s">
        <v>36</v>
      </c>
      <c r="C34" s="50"/>
      <c r="D34" s="17"/>
      <c r="E34" s="16"/>
      <c r="F34" s="16"/>
      <c r="G34" s="16"/>
      <c r="H34" s="62" t="e">
        <f t="shared" si="0"/>
        <v>#DIV/0!</v>
      </c>
      <c r="I34" s="17"/>
      <c r="J34" s="17"/>
      <c r="K34" s="16"/>
      <c r="L34" s="16"/>
      <c r="M34" s="16"/>
      <c r="N34" s="95"/>
      <c r="O34" s="7" t="s">
        <v>118</v>
      </c>
    </row>
    <row r="35" spans="1:15" ht="146.25" x14ac:dyDescent="0.25">
      <c r="A35" s="20" t="s">
        <v>38</v>
      </c>
      <c r="B35" s="125" t="s">
        <v>37</v>
      </c>
      <c r="C35" s="54" t="s">
        <v>209</v>
      </c>
      <c r="D35" s="17" t="s">
        <v>120</v>
      </c>
      <c r="E35" s="16">
        <v>0</v>
      </c>
      <c r="F35" s="16">
        <v>1</v>
      </c>
      <c r="G35" s="16">
        <v>1</v>
      </c>
      <c r="H35" s="62">
        <f t="shared" si="0"/>
        <v>1</v>
      </c>
      <c r="I35" s="17"/>
      <c r="J35" s="17"/>
      <c r="K35" s="16"/>
      <c r="L35" s="16"/>
      <c r="M35" s="16"/>
      <c r="N35" s="95"/>
      <c r="O35" s="7" t="s">
        <v>170</v>
      </c>
    </row>
    <row r="36" spans="1:15" ht="135" x14ac:dyDescent="0.25">
      <c r="A36" s="20" t="s">
        <v>39</v>
      </c>
      <c r="B36" s="125" t="s">
        <v>36</v>
      </c>
      <c r="C36" s="54" t="s">
        <v>207</v>
      </c>
      <c r="D36" s="17" t="s">
        <v>120</v>
      </c>
      <c r="E36" s="16">
        <v>0</v>
      </c>
      <c r="F36" s="16">
        <v>2</v>
      </c>
      <c r="G36" s="16">
        <v>2</v>
      </c>
      <c r="H36" s="62">
        <f t="shared" si="0"/>
        <v>1</v>
      </c>
      <c r="I36" s="17"/>
      <c r="J36" s="17"/>
      <c r="K36" s="16"/>
      <c r="L36" s="16"/>
      <c r="M36" s="16"/>
      <c r="N36" s="95"/>
      <c r="O36" s="7" t="s">
        <v>170</v>
      </c>
    </row>
    <row r="37" spans="1:15" ht="33.75" x14ac:dyDescent="0.25">
      <c r="A37" s="20" t="s">
        <v>220</v>
      </c>
      <c r="B37" s="125" t="s">
        <v>161</v>
      </c>
      <c r="C37" s="54" t="s">
        <v>161</v>
      </c>
      <c r="D37" s="17" t="s">
        <v>120</v>
      </c>
      <c r="E37" s="16">
        <v>0</v>
      </c>
      <c r="F37" s="16">
        <v>1</v>
      </c>
      <c r="G37" s="16">
        <v>1</v>
      </c>
      <c r="H37" s="62">
        <f t="shared" si="0"/>
        <v>1</v>
      </c>
      <c r="I37" s="17"/>
      <c r="J37" s="17"/>
      <c r="K37" s="16"/>
      <c r="L37" s="16"/>
      <c r="M37" s="16"/>
      <c r="N37" s="95"/>
      <c r="O37" s="7" t="s">
        <v>170</v>
      </c>
    </row>
    <row r="38" spans="1:15" ht="24.6" customHeight="1" x14ac:dyDescent="0.25">
      <c r="A38" s="21" t="s">
        <v>23</v>
      </c>
      <c r="B38" s="134" t="s">
        <v>40</v>
      </c>
      <c r="C38" s="10"/>
      <c r="D38" s="15"/>
      <c r="E38" s="19"/>
      <c r="F38" s="19"/>
      <c r="G38" s="19"/>
      <c r="H38" s="19"/>
      <c r="I38" s="19"/>
      <c r="J38" s="19"/>
      <c r="K38" s="19"/>
      <c r="L38" s="19"/>
      <c r="M38" s="19"/>
      <c r="N38" s="96"/>
    </row>
    <row r="39" spans="1:15" ht="22.5" x14ac:dyDescent="0.25">
      <c r="A39" s="20" t="s">
        <v>24</v>
      </c>
      <c r="B39" s="125" t="s">
        <v>41</v>
      </c>
      <c r="C39" s="54" t="s">
        <v>96</v>
      </c>
      <c r="D39" s="17" t="s">
        <v>120</v>
      </c>
      <c r="E39" s="16">
        <v>1</v>
      </c>
      <c r="F39" s="16">
        <v>1</v>
      </c>
      <c r="G39" s="16">
        <v>1</v>
      </c>
      <c r="H39" s="62">
        <f t="shared" si="0"/>
        <v>1</v>
      </c>
      <c r="I39" s="18"/>
      <c r="J39" s="16"/>
      <c r="K39" s="16"/>
      <c r="L39" s="16"/>
      <c r="M39" s="16"/>
      <c r="N39" s="95"/>
      <c r="O39" s="7" t="s">
        <v>172</v>
      </c>
    </row>
    <row r="40" spans="1:15" ht="22.5" x14ac:dyDescent="0.25">
      <c r="A40" s="20" t="s">
        <v>57</v>
      </c>
      <c r="B40" s="125" t="s">
        <v>162</v>
      </c>
      <c r="C40" s="54" t="s">
        <v>96</v>
      </c>
      <c r="D40" s="17" t="s">
        <v>120</v>
      </c>
      <c r="E40" s="16">
        <v>1</v>
      </c>
      <c r="F40" s="16">
        <v>1</v>
      </c>
      <c r="G40" s="16">
        <v>1</v>
      </c>
      <c r="H40" s="62">
        <f t="shared" si="0"/>
        <v>1</v>
      </c>
      <c r="I40" s="18"/>
      <c r="J40" s="16"/>
      <c r="K40" s="16"/>
      <c r="L40" s="16"/>
      <c r="M40" s="16"/>
      <c r="N40" s="95"/>
      <c r="O40" s="7" t="s">
        <v>172</v>
      </c>
    </row>
    <row r="41" spans="1:15" ht="22.5" x14ac:dyDescent="0.25">
      <c r="A41" s="20" t="s">
        <v>58</v>
      </c>
      <c r="B41" s="125" t="s">
        <v>42</v>
      </c>
      <c r="C41" s="29" t="s">
        <v>42</v>
      </c>
      <c r="D41" s="17" t="s">
        <v>122</v>
      </c>
      <c r="E41" s="135">
        <v>416000</v>
      </c>
      <c r="F41" s="135">
        <v>416000</v>
      </c>
      <c r="G41" s="135">
        <v>416000</v>
      </c>
      <c r="H41" s="62">
        <f t="shared" si="0"/>
        <v>1</v>
      </c>
      <c r="I41" s="18"/>
      <c r="J41" s="16"/>
      <c r="K41" s="16"/>
      <c r="L41" s="16"/>
      <c r="M41" s="16"/>
      <c r="N41" s="95"/>
      <c r="O41" s="7" t="s">
        <v>170</v>
      </c>
    </row>
    <row r="42" spans="1:15" ht="23.25" x14ac:dyDescent="0.25">
      <c r="A42" s="20" t="s">
        <v>59</v>
      </c>
      <c r="B42" s="125" t="s">
        <v>43</v>
      </c>
      <c r="C42" s="58" t="s">
        <v>173</v>
      </c>
      <c r="D42" s="17" t="s">
        <v>116</v>
      </c>
      <c r="E42" s="16">
        <v>1</v>
      </c>
      <c r="F42" s="16">
        <v>1</v>
      </c>
      <c r="G42" s="16">
        <v>1</v>
      </c>
      <c r="H42" s="62">
        <f t="shared" si="0"/>
        <v>1</v>
      </c>
      <c r="I42" s="18"/>
      <c r="J42" s="16"/>
      <c r="K42" s="16"/>
      <c r="L42" s="16"/>
      <c r="M42" s="16"/>
      <c r="N42" s="95"/>
      <c r="O42" s="7" t="s">
        <v>174</v>
      </c>
    </row>
    <row r="43" spans="1:15" ht="59.45" customHeight="1" x14ac:dyDescent="0.25">
      <c r="A43" s="20" t="s">
        <v>60</v>
      </c>
      <c r="B43" s="125" t="s">
        <v>44</v>
      </c>
      <c r="C43" s="54" t="s">
        <v>175</v>
      </c>
      <c r="D43" s="17" t="s">
        <v>117</v>
      </c>
      <c r="E43" s="16">
        <v>100</v>
      </c>
      <c r="F43" s="16">
        <v>100</v>
      </c>
      <c r="G43" s="16">
        <v>100</v>
      </c>
      <c r="H43" s="62">
        <f t="shared" si="0"/>
        <v>1</v>
      </c>
      <c r="I43" s="18"/>
      <c r="J43" s="16"/>
      <c r="K43" s="16"/>
      <c r="L43" s="16"/>
      <c r="M43" s="16"/>
      <c r="N43" s="97"/>
      <c r="O43" s="7" t="s">
        <v>170</v>
      </c>
    </row>
    <row r="44" spans="1:15" ht="187.5" customHeight="1" x14ac:dyDescent="0.25">
      <c r="A44" s="20" t="s">
        <v>61</v>
      </c>
      <c r="B44" s="125" t="s">
        <v>198</v>
      </c>
      <c r="C44" s="54" t="s">
        <v>213</v>
      </c>
      <c r="D44" s="17" t="s">
        <v>120</v>
      </c>
      <c r="E44" s="18">
        <v>1</v>
      </c>
      <c r="F44" s="18">
        <v>1</v>
      </c>
      <c r="G44" s="18">
        <v>1</v>
      </c>
      <c r="H44" s="65">
        <f t="shared" si="0"/>
        <v>1</v>
      </c>
      <c r="I44" s="18"/>
      <c r="J44" s="16"/>
      <c r="K44" s="16"/>
      <c r="L44" s="16"/>
      <c r="M44" s="16"/>
      <c r="N44" s="97"/>
    </row>
    <row r="45" spans="1:15" ht="75" customHeight="1" x14ac:dyDescent="0.25">
      <c r="A45" s="20" t="s">
        <v>62</v>
      </c>
      <c r="B45" s="125" t="s">
        <v>211</v>
      </c>
      <c r="C45" s="54" t="s">
        <v>212</v>
      </c>
      <c r="D45" s="17" t="s">
        <v>120</v>
      </c>
      <c r="E45" s="135">
        <v>2</v>
      </c>
      <c r="F45" s="135">
        <v>2</v>
      </c>
      <c r="G45" s="135">
        <v>2</v>
      </c>
      <c r="H45" s="62">
        <f t="shared" si="0"/>
        <v>1</v>
      </c>
      <c r="I45" s="18"/>
      <c r="J45" s="16"/>
      <c r="K45" s="16"/>
      <c r="L45" s="16"/>
      <c r="M45" s="16"/>
      <c r="N45" s="95"/>
      <c r="O45" s="7" t="s">
        <v>170</v>
      </c>
    </row>
    <row r="46" spans="1:15" ht="101.25" x14ac:dyDescent="0.25">
      <c r="A46" s="20" t="s">
        <v>231</v>
      </c>
      <c r="B46" s="8" t="s">
        <v>196</v>
      </c>
      <c r="C46" s="54" t="s">
        <v>214</v>
      </c>
      <c r="D46" s="17" t="s">
        <v>123</v>
      </c>
      <c r="E46" s="16">
        <v>300</v>
      </c>
      <c r="F46" s="16">
        <v>300</v>
      </c>
      <c r="G46" s="16">
        <v>300</v>
      </c>
      <c r="H46" s="62">
        <f t="shared" si="0"/>
        <v>1</v>
      </c>
      <c r="I46" s="18"/>
      <c r="J46" s="16"/>
      <c r="K46" s="16"/>
      <c r="L46" s="16"/>
      <c r="M46" s="16"/>
      <c r="N46" s="95"/>
      <c r="O46" s="7" t="s">
        <v>172</v>
      </c>
    </row>
    <row r="47" spans="1:15" ht="21" x14ac:dyDescent="0.25">
      <c r="A47" s="23" t="s">
        <v>25</v>
      </c>
      <c r="B47" s="9" t="s">
        <v>45</v>
      </c>
      <c r="C47" s="10"/>
      <c r="D47" s="24"/>
      <c r="E47" s="15"/>
      <c r="F47" s="15"/>
      <c r="G47" s="15"/>
      <c r="H47" s="15"/>
      <c r="I47" s="15"/>
      <c r="J47" s="15"/>
      <c r="K47" s="15"/>
      <c r="L47" s="15"/>
      <c r="M47" s="15"/>
      <c r="N47" s="88"/>
    </row>
    <row r="48" spans="1:15" ht="75" x14ac:dyDescent="0.25">
      <c r="A48" s="20" t="s">
        <v>26</v>
      </c>
      <c r="B48" s="8" t="s">
        <v>46</v>
      </c>
      <c r="C48" s="116" t="s">
        <v>176</v>
      </c>
      <c r="D48" s="25" t="s">
        <v>125</v>
      </c>
      <c r="E48" s="25">
        <v>100</v>
      </c>
      <c r="F48" s="25">
        <v>100</v>
      </c>
      <c r="G48" s="25">
        <v>100</v>
      </c>
      <c r="H48" s="65">
        <f t="shared" si="0"/>
        <v>1</v>
      </c>
      <c r="I48" s="17"/>
      <c r="J48" s="13"/>
      <c r="K48" s="22"/>
      <c r="L48" s="22"/>
      <c r="M48" s="22"/>
      <c r="N48" s="98"/>
      <c r="O48" s="7" t="s">
        <v>126</v>
      </c>
    </row>
    <row r="49" spans="1:15" ht="60" x14ac:dyDescent="0.25">
      <c r="A49" s="20" t="s">
        <v>63</v>
      </c>
      <c r="B49" s="8" t="s">
        <v>47</v>
      </c>
      <c r="C49" s="116" t="s">
        <v>152</v>
      </c>
      <c r="D49" s="25" t="s">
        <v>125</v>
      </c>
      <c r="E49" s="25">
        <v>100</v>
      </c>
      <c r="F49" s="25">
        <v>100</v>
      </c>
      <c r="G49" s="25">
        <v>100</v>
      </c>
      <c r="H49" s="65">
        <f t="shared" si="0"/>
        <v>1</v>
      </c>
      <c r="I49" s="17"/>
      <c r="J49" s="13"/>
      <c r="K49" s="22"/>
      <c r="L49" s="22"/>
      <c r="M49" s="22"/>
      <c r="N49" s="98"/>
      <c r="O49" s="7" t="s">
        <v>126</v>
      </c>
    </row>
    <row r="50" spans="1:15" ht="60" x14ac:dyDescent="0.25">
      <c r="A50" s="20" t="s">
        <v>64</v>
      </c>
      <c r="B50" s="8" t="s">
        <v>48</v>
      </c>
      <c r="C50" s="116" t="s">
        <v>149</v>
      </c>
      <c r="D50" s="25" t="s">
        <v>116</v>
      </c>
      <c r="E50" s="25">
        <v>18</v>
      </c>
      <c r="F50" s="25">
        <v>18</v>
      </c>
      <c r="G50" s="25">
        <v>18</v>
      </c>
      <c r="H50" s="65">
        <f t="shared" si="0"/>
        <v>1</v>
      </c>
      <c r="I50" s="17"/>
      <c r="J50" s="13"/>
      <c r="K50" s="22"/>
      <c r="L50" s="22"/>
      <c r="M50" s="22"/>
      <c r="N50" s="98"/>
      <c r="O50" s="7" t="s">
        <v>126</v>
      </c>
    </row>
    <row r="51" spans="1:15" ht="120" x14ac:dyDescent="0.25">
      <c r="A51" s="20" t="s">
        <v>65</v>
      </c>
      <c r="B51" s="8" t="s">
        <v>49</v>
      </c>
      <c r="C51" s="116" t="s">
        <v>151</v>
      </c>
      <c r="D51" s="25" t="s">
        <v>121</v>
      </c>
      <c r="E51" s="25">
        <v>100</v>
      </c>
      <c r="F51" s="25">
        <v>100</v>
      </c>
      <c r="G51" s="25">
        <v>100</v>
      </c>
      <c r="H51" s="65">
        <f t="shared" si="0"/>
        <v>1</v>
      </c>
      <c r="I51" s="17"/>
      <c r="J51" s="13"/>
      <c r="K51" s="22"/>
      <c r="L51" s="22"/>
      <c r="M51" s="22"/>
      <c r="N51" s="98"/>
      <c r="O51" s="7" t="s">
        <v>126</v>
      </c>
    </row>
    <row r="52" spans="1:15" ht="148.5" customHeight="1" x14ac:dyDescent="0.25">
      <c r="A52" s="20" t="s">
        <v>66</v>
      </c>
      <c r="B52" s="8" t="s">
        <v>177</v>
      </c>
      <c r="C52" s="115" t="s">
        <v>234</v>
      </c>
      <c r="D52" s="25" t="s">
        <v>125</v>
      </c>
      <c r="E52" s="25">
        <v>1</v>
      </c>
      <c r="F52" s="25">
        <v>1</v>
      </c>
      <c r="G52" s="25">
        <v>1</v>
      </c>
      <c r="H52" s="65">
        <f t="shared" si="0"/>
        <v>1</v>
      </c>
      <c r="I52" s="17"/>
      <c r="J52" s="13"/>
      <c r="K52" s="22"/>
      <c r="L52" s="22"/>
      <c r="M52" s="22"/>
      <c r="N52" s="98"/>
      <c r="O52" s="7" t="s">
        <v>126</v>
      </c>
    </row>
    <row r="53" spans="1:15" ht="21" x14ac:dyDescent="0.25">
      <c r="A53" s="21" t="s">
        <v>67</v>
      </c>
      <c r="B53" s="9" t="s">
        <v>51</v>
      </c>
      <c r="C53" s="117"/>
      <c r="D53" s="118"/>
      <c r="E53" s="119"/>
      <c r="F53" s="119"/>
      <c r="G53" s="119"/>
      <c r="H53" s="119"/>
      <c r="I53" s="19"/>
      <c r="J53" s="19"/>
      <c r="K53" s="19"/>
      <c r="L53" s="19"/>
      <c r="M53" s="19"/>
      <c r="N53" s="88"/>
    </row>
    <row r="54" spans="1:15" ht="30.75" customHeight="1" x14ac:dyDescent="0.25">
      <c r="A54" s="20" t="s">
        <v>68</v>
      </c>
      <c r="B54" s="8" t="s">
        <v>52</v>
      </c>
      <c r="C54" s="54" t="s">
        <v>97</v>
      </c>
      <c r="D54" s="25" t="s">
        <v>121</v>
      </c>
      <c r="E54" s="22">
        <v>100</v>
      </c>
      <c r="F54" s="22">
        <v>100</v>
      </c>
      <c r="G54" s="22">
        <v>100</v>
      </c>
      <c r="H54" s="62">
        <f t="shared" si="0"/>
        <v>1</v>
      </c>
      <c r="I54" s="25"/>
      <c r="J54" s="22"/>
      <c r="K54" s="22"/>
      <c r="L54" s="22"/>
      <c r="M54" s="22"/>
      <c r="N54" s="98"/>
      <c r="O54" s="7" t="s">
        <v>170</v>
      </c>
    </row>
    <row r="55" spans="1:15" ht="33.75" x14ac:dyDescent="0.25">
      <c r="A55" s="20" t="s">
        <v>69</v>
      </c>
      <c r="B55" s="8" t="s">
        <v>53</v>
      </c>
      <c r="C55" s="54" t="s">
        <v>94</v>
      </c>
      <c r="D55" s="25" t="s">
        <v>124</v>
      </c>
      <c r="E55" s="22">
        <v>10</v>
      </c>
      <c r="F55" s="22">
        <v>10</v>
      </c>
      <c r="G55" s="22">
        <v>10</v>
      </c>
      <c r="H55" s="62">
        <f t="shared" si="0"/>
        <v>1</v>
      </c>
      <c r="I55" s="25"/>
      <c r="J55" s="22"/>
      <c r="K55" s="22"/>
      <c r="L55" s="22"/>
      <c r="M55" s="22"/>
      <c r="N55" s="98"/>
      <c r="O55" s="7" t="s">
        <v>178</v>
      </c>
    </row>
    <row r="56" spans="1:15" ht="21" x14ac:dyDescent="0.25">
      <c r="A56" s="21" t="s">
        <v>70</v>
      </c>
      <c r="B56" s="9" t="s">
        <v>54</v>
      </c>
      <c r="C56" s="10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88"/>
    </row>
    <row r="57" spans="1:15" ht="22.5" x14ac:dyDescent="0.25">
      <c r="A57" s="20" t="s">
        <v>71</v>
      </c>
      <c r="B57" s="8" t="s">
        <v>55</v>
      </c>
      <c r="C57" s="54" t="s">
        <v>179</v>
      </c>
      <c r="D57" s="22" t="s">
        <v>116</v>
      </c>
      <c r="E57" s="22">
        <v>1</v>
      </c>
      <c r="F57" s="22">
        <v>1</v>
      </c>
      <c r="G57" s="22">
        <v>1</v>
      </c>
      <c r="H57" s="62">
        <f t="shared" si="0"/>
        <v>1</v>
      </c>
      <c r="I57" s="22"/>
      <c r="J57" s="22"/>
      <c r="K57" s="22"/>
      <c r="L57" s="22"/>
      <c r="M57" s="22"/>
      <c r="N57" s="99"/>
      <c r="O57" s="101" t="s">
        <v>174</v>
      </c>
    </row>
    <row r="58" spans="1:15" x14ac:dyDescent="0.25">
      <c r="O58" s="102"/>
    </row>
    <row r="59" spans="1:15" x14ac:dyDescent="0.25">
      <c r="O59"/>
    </row>
    <row r="60" spans="1:15" x14ac:dyDescent="0.25">
      <c r="O60"/>
    </row>
    <row r="61" spans="1:15" x14ac:dyDescent="0.25">
      <c r="O61"/>
    </row>
    <row r="62" spans="1:15" x14ac:dyDescent="0.25">
      <c r="O62"/>
    </row>
    <row r="63" spans="1:15" x14ac:dyDescent="0.25">
      <c r="O63"/>
    </row>
    <row r="64" spans="1:15" x14ac:dyDescent="0.25">
      <c r="O64"/>
    </row>
    <row r="65" spans="15:15" x14ac:dyDescent="0.25">
      <c r="O65"/>
    </row>
    <row r="66" spans="15:15" x14ac:dyDescent="0.25">
      <c r="O66"/>
    </row>
    <row r="67" spans="15:15" x14ac:dyDescent="0.25">
      <c r="O67"/>
    </row>
    <row r="68" spans="15:15" x14ac:dyDescent="0.25">
      <c r="O68"/>
    </row>
    <row r="69" spans="15:15" x14ac:dyDescent="0.25">
      <c r="O69"/>
    </row>
    <row r="70" spans="15:15" x14ac:dyDescent="0.25">
      <c r="O70"/>
    </row>
    <row r="71" spans="15:15" x14ac:dyDescent="0.25">
      <c r="O71"/>
    </row>
    <row r="72" spans="15:15" x14ac:dyDescent="0.25">
      <c r="O72"/>
    </row>
    <row r="73" spans="15:15" x14ac:dyDescent="0.25">
      <c r="O73"/>
    </row>
    <row r="74" spans="15:15" x14ac:dyDescent="0.25">
      <c r="O74"/>
    </row>
    <row r="75" spans="15:15" x14ac:dyDescent="0.25">
      <c r="O75"/>
    </row>
    <row r="76" spans="15:15" x14ac:dyDescent="0.25">
      <c r="O76"/>
    </row>
    <row r="77" spans="15:15" x14ac:dyDescent="0.25">
      <c r="O77"/>
    </row>
    <row r="78" spans="15:15" x14ac:dyDescent="0.25">
      <c r="O78"/>
    </row>
    <row r="79" spans="15:15" x14ac:dyDescent="0.25">
      <c r="O79"/>
    </row>
    <row r="80" spans="15:15" x14ac:dyDescent="0.25">
      <c r="O80"/>
    </row>
    <row r="81" spans="15:15" x14ac:dyDescent="0.25">
      <c r="O81"/>
    </row>
    <row r="82" spans="15:15" x14ac:dyDescent="0.25">
      <c r="O82"/>
    </row>
    <row r="83" spans="15:15" x14ac:dyDescent="0.25">
      <c r="O83"/>
    </row>
    <row r="84" spans="15:15" x14ac:dyDescent="0.25">
      <c r="O84"/>
    </row>
    <row r="85" spans="15:15" x14ac:dyDescent="0.25">
      <c r="O85"/>
    </row>
    <row r="86" spans="15:15" x14ac:dyDescent="0.25">
      <c r="O86"/>
    </row>
    <row r="87" spans="15:15" x14ac:dyDescent="0.25">
      <c r="O87"/>
    </row>
    <row r="88" spans="15:15" x14ac:dyDescent="0.25">
      <c r="O88"/>
    </row>
    <row r="89" spans="15:15" x14ac:dyDescent="0.25">
      <c r="O89"/>
    </row>
    <row r="90" spans="15:15" x14ac:dyDescent="0.25">
      <c r="O90"/>
    </row>
    <row r="91" spans="15:15" x14ac:dyDescent="0.25">
      <c r="O91"/>
    </row>
    <row r="92" spans="15:15" x14ac:dyDescent="0.25">
      <c r="O92"/>
    </row>
    <row r="93" spans="15:15" x14ac:dyDescent="0.25">
      <c r="O93"/>
    </row>
    <row r="94" spans="15:15" x14ac:dyDescent="0.25">
      <c r="O94"/>
    </row>
    <row r="95" spans="15:15" x14ac:dyDescent="0.25">
      <c r="O95"/>
    </row>
    <row r="96" spans="15:15" x14ac:dyDescent="0.25">
      <c r="O96"/>
    </row>
    <row r="97" spans="15:15" x14ac:dyDescent="0.25">
      <c r="O97"/>
    </row>
    <row r="98" spans="15:15" x14ac:dyDescent="0.25">
      <c r="O98"/>
    </row>
    <row r="99" spans="15:15" x14ac:dyDescent="0.25">
      <c r="O99"/>
    </row>
    <row r="100" spans="15:15" x14ac:dyDescent="0.25">
      <c r="O100"/>
    </row>
    <row r="101" spans="15:15" x14ac:dyDescent="0.25">
      <c r="O101"/>
    </row>
    <row r="102" spans="15:15" x14ac:dyDescent="0.25">
      <c r="O102"/>
    </row>
    <row r="103" spans="15:15" x14ac:dyDescent="0.25">
      <c r="O103"/>
    </row>
    <row r="104" spans="15:15" x14ac:dyDescent="0.25">
      <c r="O104"/>
    </row>
    <row r="105" spans="15:15" x14ac:dyDescent="0.25">
      <c r="O105" s="103"/>
    </row>
  </sheetData>
  <mergeCells count="58">
    <mergeCell ref="N24:N25"/>
    <mergeCell ref="L21:L22"/>
    <mergeCell ref="M21:M22"/>
    <mergeCell ref="N21:N22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  <mergeCell ref="G21:G22"/>
    <mergeCell ref="H21:H22"/>
    <mergeCell ref="I21:I22"/>
    <mergeCell ref="J21:J22"/>
    <mergeCell ref="K21:K22"/>
    <mergeCell ref="B21:B22"/>
    <mergeCell ref="C21:C22"/>
    <mergeCell ref="D21:D22"/>
    <mergeCell ref="E21:E22"/>
    <mergeCell ref="F21:F22"/>
    <mergeCell ref="O11:O16"/>
    <mergeCell ref="B11:B15"/>
    <mergeCell ref="A18:A19"/>
    <mergeCell ref="B18:B19"/>
    <mergeCell ref="A17:N17"/>
    <mergeCell ref="C11:C15"/>
    <mergeCell ref="D11:D15"/>
    <mergeCell ref="F11:H11"/>
    <mergeCell ref="I11:K11"/>
    <mergeCell ref="L11:N11"/>
    <mergeCell ref="C18:C19"/>
    <mergeCell ref="D18:D19"/>
    <mergeCell ref="E18:E19"/>
    <mergeCell ref="F18:F19"/>
    <mergeCell ref="G18:G19"/>
    <mergeCell ref="B27:N27"/>
    <mergeCell ref="A1:N1"/>
    <mergeCell ref="A2:N2"/>
    <mergeCell ref="A3:N3"/>
    <mergeCell ref="A5:N5"/>
    <mergeCell ref="A8:N8"/>
    <mergeCell ref="A9:N9"/>
    <mergeCell ref="A7:N7"/>
    <mergeCell ref="M18:M19"/>
    <mergeCell ref="N18:N19"/>
    <mergeCell ref="H18:H19"/>
    <mergeCell ref="I18:I19"/>
    <mergeCell ref="J18:J19"/>
    <mergeCell ref="K18:K19"/>
    <mergeCell ref="L18:L19"/>
    <mergeCell ref="A21:A22"/>
  </mergeCells>
  <pageMargins left="0.7" right="0.7" top="0.75" bottom="0.75" header="0.3" footer="0.3"/>
  <pageSetup paperSize="9" scale="4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68"/>
  <sheetViews>
    <sheetView view="pageBreakPreview" topLeftCell="A30" zoomScale="110" zoomScaleNormal="80" zoomScaleSheetLayoutView="110" workbookViewId="0">
      <selection activeCell="A67" sqref="A67"/>
    </sheetView>
  </sheetViews>
  <sheetFormatPr defaultRowHeight="15" x14ac:dyDescent="0.25"/>
  <cols>
    <col min="1" max="1" width="115.7109375" customWidth="1"/>
  </cols>
  <sheetData>
    <row r="1" spans="1:14" hidden="1" x14ac:dyDescent="0.25">
      <c r="A1" s="86" t="s">
        <v>127</v>
      </c>
    </row>
    <row r="2" spans="1:14" hidden="1" x14ac:dyDescent="0.25">
      <c r="A2" s="87" t="s">
        <v>0</v>
      </c>
    </row>
    <row r="3" spans="1:14" hidden="1" x14ac:dyDescent="0.25">
      <c r="A3" s="87" t="s">
        <v>1</v>
      </c>
    </row>
    <row r="4" spans="1:14" hidden="1" x14ac:dyDescent="0.25">
      <c r="A4" s="104"/>
    </row>
    <row r="5" spans="1:14" ht="15.75" hidden="1" x14ac:dyDescent="0.25">
      <c r="A5" s="85" t="s">
        <v>128</v>
      </c>
    </row>
    <row r="6" spans="1:14" ht="15.75" hidden="1" x14ac:dyDescent="0.25">
      <c r="A6" s="39" t="s">
        <v>129</v>
      </c>
    </row>
    <row r="7" spans="1:14" hidden="1" x14ac:dyDescent="0.25">
      <c r="A7" s="2" t="s">
        <v>130</v>
      </c>
    </row>
    <row r="8" spans="1:14" ht="18.75" hidden="1" x14ac:dyDescent="0.3">
      <c r="A8" s="105"/>
    </row>
    <row r="9" spans="1:14" ht="18.75" hidden="1" x14ac:dyDescent="0.3">
      <c r="A9" s="105"/>
    </row>
    <row r="10" spans="1:14" ht="31.5" hidden="1" x14ac:dyDescent="0.25">
      <c r="A10" s="30" t="s">
        <v>131</v>
      </c>
    </row>
    <row r="11" spans="1:14" x14ac:dyDescent="0.25">
      <c r="A11" s="86" t="s">
        <v>127</v>
      </c>
    </row>
    <row r="12" spans="1:14" x14ac:dyDescent="0.25">
      <c r="A12" s="87" t="s">
        <v>0</v>
      </c>
    </row>
    <row r="13" spans="1:14" x14ac:dyDescent="0.25">
      <c r="A13" s="87" t="s">
        <v>153</v>
      </c>
    </row>
    <row r="14" spans="1:14" x14ac:dyDescent="0.25">
      <c r="A14" s="104"/>
    </row>
    <row r="15" spans="1:14" ht="15.75" x14ac:dyDescent="0.25">
      <c r="A15" s="85" t="s">
        <v>128</v>
      </c>
    </row>
    <row r="16" spans="1:14" ht="30" customHeight="1" x14ac:dyDescent="0.25">
      <c r="A16" s="108" t="s">
        <v>180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</row>
    <row r="17" spans="1:1" x14ac:dyDescent="0.25">
      <c r="A17" s="2" t="s">
        <v>130</v>
      </c>
    </row>
    <row r="18" spans="1:1" ht="58.9" customHeight="1" x14ac:dyDescent="0.25">
      <c r="A18" s="30" t="s">
        <v>181</v>
      </c>
    </row>
    <row r="19" spans="1:1" ht="15.75" x14ac:dyDescent="0.25">
      <c r="A19" s="85" t="s">
        <v>132</v>
      </c>
    </row>
    <row r="20" spans="1:1" ht="15.75" x14ac:dyDescent="0.25">
      <c r="A20" s="30" t="s">
        <v>133</v>
      </c>
    </row>
    <row r="21" spans="1:1" ht="45" customHeight="1" x14ac:dyDescent="0.25">
      <c r="A21" s="110" t="s">
        <v>182</v>
      </c>
    </row>
    <row r="22" spans="1:1" ht="33" customHeight="1" x14ac:dyDescent="0.25">
      <c r="A22" s="300" t="s">
        <v>270</v>
      </c>
    </row>
    <row r="23" spans="1:1" ht="41.25" customHeight="1" x14ac:dyDescent="0.25">
      <c r="A23" s="110" t="s">
        <v>135</v>
      </c>
    </row>
    <row r="24" spans="1:1" ht="27" customHeight="1" x14ac:dyDescent="0.25">
      <c r="A24" s="30" t="s">
        <v>136</v>
      </c>
    </row>
    <row r="25" spans="1:1" ht="27" customHeight="1" x14ac:dyDescent="0.25">
      <c r="A25" s="30"/>
    </row>
    <row r="26" spans="1:1" ht="15.75" x14ac:dyDescent="0.25">
      <c r="A26" s="85" t="s">
        <v>15</v>
      </c>
    </row>
    <row r="27" spans="1:1" ht="16.899999999999999" customHeight="1" x14ac:dyDescent="0.25">
      <c r="A27" s="30" t="s">
        <v>133</v>
      </c>
    </row>
    <row r="28" spans="1:1" ht="16.899999999999999" customHeight="1" x14ac:dyDescent="0.25">
      <c r="A28" s="110" t="s">
        <v>183</v>
      </c>
    </row>
    <row r="29" spans="1:1" ht="31.9" customHeight="1" x14ac:dyDescent="0.25">
      <c r="A29" s="30" t="s">
        <v>223</v>
      </c>
    </row>
    <row r="30" spans="1:1" ht="15.75" x14ac:dyDescent="0.25">
      <c r="A30" s="109"/>
    </row>
    <row r="31" spans="1:1" ht="15.75" x14ac:dyDescent="0.25">
      <c r="A31" s="111" t="s">
        <v>224</v>
      </c>
    </row>
    <row r="32" spans="1:1" ht="15.75" x14ac:dyDescent="0.25">
      <c r="A32" s="109" t="s">
        <v>144</v>
      </c>
    </row>
    <row r="33" spans="1:1" ht="15.75" x14ac:dyDescent="0.25">
      <c r="A33" s="109" t="s">
        <v>145</v>
      </c>
    </row>
    <row r="34" spans="1:1" ht="63" x14ac:dyDescent="0.25">
      <c r="A34" s="112" t="s">
        <v>225</v>
      </c>
    </row>
    <row r="35" spans="1:1" ht="47.25" x14ac:dyDescent="0.25">
      <c r="A35" s="112" t="s">
        <v>226</v>
      </c>
    </row>
    <row r="36" spans="1:1" ht="15.75" x14ac:dyDescent="0.25">
      <c r="A36" s="112" t="s">
        <v>227</v>
      </c>
    </row>
    <row r="37" spans="1:1" ht="15.75" x14ac:dyDescent="0.25">
      <c r="A37" s="111" t="s">
        <v>137</v>
      </c>
    </row>
    <row r="38" spans="1:1" ht="15.75" x14ac:dyDescent="0.25">
      <c r="A38" s="121" t="s">
        <v>146</v>
      </c>
    </row>
    <row r="39" spans="1:1" ht="15.75" x14ac:dyDescent="0.25">
      <c r="A39" s="121" t="s">
        <v>184</v>
      </c>
    </row>
    <row r="40" spans="1:1" ht="15.75" x14ac:dyDescent="0.25">
      <c r="A40" s="121" t="s">
        <v>147</v>
      </c>
    </row>
    <row r="41" spans="1:1" ht="15.75" x14ac:dyDescent="0.25">
      <c r="A41" s="121" t="s">
        <v>228</v>
      </c>
    </row>
    <row r="42" spans="1:1" ht="63" x14ac:dyDescent="0.25">
      <c r="A42" s="136" t="s">
        <v>229</v>
      </c>
    </row>
    <row r="43" spans="1:1" ht="15.75" x14ac:dyDescent="0.25">
      <c r="A43" s="121" t="s">
        <v>230</v>
      </c>
    </row>
    <row r="44" spans="1:1" ht="15.75" x14ac:dyDescent="0.25">
      <c r="A44" s="121" t="s">
        <v>232</v>
      </c>
    </row>
    <row r="45" spans="1:1" ht="15.75" x14ac:dyDescent="0.25">
      <c r="A45" s="121" t="s">
        <v>233</v>
      </c>
    </row>
    <row r="46" spans="1:1" ht="15.75" x14ac:dyDescent="0.25">
      <c r="A46" s="120" t="s">
        <v>138</v>
      </c>
    </row>
    <row r="47" spans="1:1" x14ac:dyDescent="0.25">
      <c r="A47" s="116" t="s">
        <v>150</v>
      </c>
    </row>
    <row r="48" spans="1:1" ht="15.75" x14ac:dyDescent="0.25">
      <c r="A48" s="120"/>
    </row>
    <row r="49" spans="1:1" ht="15.75" x14ac:dyDescent="0.25">
      <c r="A49" s="120"/>
    </row>
    <row r="50" spans="1:1" ht="15.75" x14ac:dyDescent="0.25">
      <c r="A50" s="120" t="s">
        <v>139</v>
      </c>
    </row>
    <row r="51" spans="1:1" ht="15.75" x14ac:dyDescent="0.25">
      <c r="A51" s="121" t="s">
        <v>140</v>
      </c>
    </row>
    <row r="52" spans="1:1" ht="15.75" x14ac:dyDescent="0.25">
      <c r="A52" s="109" t="s">
        <v>141</v>
      </c>
    </row>
    <row r="53" spans="1:1" ht="15.75" x14ac:dyDescent="0.25">
      <c r="A53" s="111" t="s">
        <v>143</v>
      </c>
    </row>
    <row r="54" spans="1:1" ht="31.5" x14ac:dyDescent="0.25">
      <c r="A54" s="112" t="s">
        <v>142</v>
      </c>
    </row>
    <row r="55" spans="1:1" ht="34.15" customHeight="1" x14ac:dyDescent="0.25">
      <c r="A55" s="113" t="s">
        <v>148</v>
      </c>
    </row>
    <row r="56" spans="1:1" ht="10.9" customHeight="1" x14ac:dyDescent="0.25">
      <c r="A56" s="30"/>
    </row>
    <row r="57" spans="1:1" ht="10.9" customHeight="1" x14ac:dyDescent="0.25">
      <c r="A57" s="30"/>
    </row>
    <row r="58" spans="1:1" ht="15.75" hidden="1" x14ac:dyDescent="0.25">
      <c r="A58" s="30"/>
    </row>
    <row r="59" spans="1:1" ht="15.75" hidden="1" x14ac:dyDescent="0.25">
      <c r="A59" s="30"/>
    </row>
    <row r="60" spans="1:1" ht="15.75" hidden="1" x14ac:dyDescent="0.25">
      <c r="A60" s="30"/>
    </row>
    <row r="61" spans="1:1" ht="15.75" hidden="1" x14ac:dyDescent="0.25">
      <c r="A61" s="30"/>
    </row>
    <row r="62" spans="1:1" ht="15.75" hidden="1" x14ac:dyDescent="0.25">
      <c r="A62" s="30"/>
    </row>
    <row r="63" spans="1:1" ht="15.75" hidden="1" x14ac:dyDescent="0.25">
      <c r="A63" s="30"/>
    </row>
    <row r="64" spans="1:1" ht="15.75" hidden="1" x14ac:dyDescent="0.25">
      <c r="A64" s="30"/>
    </row>
    <row r="65" spans="1:1" ht="48.6" customHeight="1" x14ac:dyDescent="0.25">
      <c r="A65" s="30" t="s">
        <v>271</v>
      </c>
    </row>
    <row r="66" spans="1:1" ht="18.75" x14ac:dyDescent="0.3">
      <c r="A66" s="106"/>
    </row>
    <row r="67" spans="1:1" ht="18.75" x14ac:dyDescent="0.3">
      <c r="A67" s="27" t="s">
        <v>185</v>
      </c>
    </row>
    <row r="68" spans="1:1" x14ac:dyDescent="0.25">
      <c r="A68" s="107" t="s">
        <v>134</v>
      </c>
    </row>
  </sheetData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E4"/>
  <sheetViews>
    <sheetView view="pageBreakPreview" zoomScale="60" workbookViewId="0">
      <selection activeCell="H3" sqref="H3"/>
    </sheetView>
  </sheetViews>
  <sheetFormatPr defaultRowHeight="15" x14ac:dyDescent="0.25"/>
  <cols>
    <col min="4" max="4" width="17.5703125" customWidth="1"/>
    <col min="5" max="5" width="0.7109375" customWidth="1"/>
    <col min="6" max="6" width="17" customWidth="1"/>
  </cols>
  <sheetData>
    <row r="2" spans="2:5" ht="23.25" x14ac:dyDescent="0.35">
      <c r="B2" s="123" t="s">
        <v>186</v>
      </c>
      <c r="D2" s="122"/>
    </row>
    <row r="3" spans="2:5" ht="104.45" customHeight="1" x14ac:dyDescent="0.25"/>
    <row r="4" spans="2:5" ht="76.150000000000006" customHeight="1" x14ac:dyDescent="0.35">
      <c r="B4" s="216" t="s">
        <v>272</v>
      </c>
      <c r="C4" s="216"/>
      <c r="D4" s="216"/>
      <c r="E4" s="216"/>
    </row>
  </sheetData>
  <mergeCells count="1">
    <mergeCell ref="B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исполнение</vt:lpstr>
      <vt:lpstr>поясн.зап к отчету о реал МП</vt:lpstr>
      <vt:lpstr>итог.отчет о вып плана реал МП</vt:lpstr>
      <vt:lpstr>аналит.записка к отчету</vt:lpstr>
      <vt:lpstr>оценка эф МП</vt:lpstr>
      <vt:lpstr>Аналит.записка к оценке</vt:lpstr>
      <vt:lpstr>Лист1</vt:lpstr>
      <vt:lpstr>'аналит.записка к отчету'!_Hlk96338112</vt:lpstr>
      <vt:lpstr>'Аналит.записка к оценке'!Область_печати</vt:lpstr>
      <vt:lpstr>'итог.отчет о вып плана реал МП'!Область_печати</vt:lpstr>
      <vt:lpstr>'оценка эф МП'!Область_печати</vt:lpstr>
      <vt:lpstr>'поясн.зап к отчету о реал МП'!Область_печати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79823810666</dc:creator>
  <cp:lastModifiedBy>Ольга Станиславовна Леонченкова</cp:lastModifiedBy>
  <cp:lastPrinted>2025-02-21T14:21:37Z</cp:lastPrinted>
  <dcterms:created xsi:type="dcterms:W3CDTF">2023-02-06T07:11:56Z</dcterms:created>
  <dcterms:modified xsi:type="dcterms:W3CDTF">2025-02-21T14:47:50Z</dcterms:modified>
</cp:coreProperties>
</file>