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eonchos\Documents\ОЛЬГИНА ПАПКА С ДОКУМЕНТАМИ\2024 г\муниципальная программа\отчет 2024\"/>
    </mc:Choice>
  </mc:AlternateContent>
  <xr:revisionPtr revIDLastSave="0" documentId="8_{70C66397-BAD0-41ED-AE41-5350CCAB5D2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исполнение" sheetId="1" r:id="rId1"/>
    <sheet name="поясн.зап к отчету о реал МП" sheetId="2" r:id="rId2"/>
  </sheets>
  <calcPr calcId="191029"/>
</workbook>
</file>

<file path=xl/calcChain.xml><?xml version="1.0" encoding="utf-8"?>
<calcChain xmlns="http://schemas.openxmlformats.org/spreadsheetml/2006/main">
  <c r="M30" i="1" l="1"/>
  <c r="K30" i="1"/>
  <c r="H19" i="1" l="1"/>
  <c r="I54" i="1"/>
  <c r="I53" i="1"/>
  <c r="N53" i="1" s="1"/>
  <c r="I52" i="1"/>
  <c r="N43" i="1"/>
  <c r="O33" i="1"/>
  <c r="O32" i="1"/>
  <c r="O31" i="1"/>
  <c r="L36" i="1"/>
  <c r="I37" i="1"/>
  <c r="G56" i="1"/>
  <c r="O53" i="1" l="1"/>
  <c r="D28" i="1"/>
  <c r="D29" i="1"/>
  <c r="I58" i="1"/>
  <c r="I59" i="1"/>
  <c r="M56" i="1"/>
  <c r="L56" i="1"/>
  <c r="D39" i="1"/>
  <c r="D40" i="1"/>
  <c r="C40" i="1" s="1"/>
  <c r="K50" i="1"/>
  <c r="N41" i="1"/>
  <c r="I35" i="1"/>
  <c r="G36" i="1" l="1"/>
  <c r="H56" i="1"/>
  <c r="C56" i="1"/>
  <c r="O59" i="1"/>
  <c r="N59" i="1"/>
  <c r="M50" i="1"/>
  <c r="H50" i="1"/>
  <c r="F50" i="1"/>
  <c r="H36" i="1"/>
  <c r="F36" i="1"/>
  <c r="M36" i="1"/>
  <c r="C36" i="1"/>
  <c r="O47" i="1"/>
  <c r="N47" i="1"/>
  <c r="O46" i="1"/>
  <c r="N46" i="1"/>
  <c r="E50" i="1"/>
  <c r="G50" i="1"/>
  <c r="J50" i="1"/>
  <c r="L50" i="1"/>
  <c r="H30" i="1"/>
  <c r="F30" i="1"/>
  <c r="C30" i="1" l="1"/>
  <c r="D50" i="1"/>
  <c r="I50" i="1"/>
  <c r="N33" i="1" l="1"/>
  <c r="L22" i="1"/>
  <c r="K22" i="1"/>
  <c r="J22" i="1"/>
  <c r="I22" i="1"/>
  <c r="H22" i="1"/>
  <c r="G22" i="1"/>
  <c r="F22" i="1"/>
  <c r="E22" i="1"/>
  <c r="D22" i="1"/>
  <c r="C22" i="1" s="1"/>
  <c r="O21" i="1"/>
  <c r="C50" i="1" l="1"/>
  <c r="K26" i="1"/>
  <c r="L26" i="1"/>
  <c r="M26" i="1"/>
  <c r="J26" i="1"/>
  <c r="L30" i="1"/>
  <c r="K36" i="1"/>
  <c r="J36" i="1"/>
  <c r="J35" i="1" s="1"/>
  <c r="K60" i="1"/>
  <c r="L60" i="1"/>
  <c r="J60" i="1"/>
  <c r="K56" i="1"/>
  <c r="J56" i="1"/>
  <c r="F56" i="1"/>
  <c r="E56" i="1"/>
  <c r="F60" i="1"/>
  <c r="G60" i="1"/>
  <c r="H60" i="1"/>
  <c r="E60" i="1"/>
  <c r="E36" i="1"/>
  <c r="D36" i="1" s="1"/>
  <c r="G30" i="1"/>
  <c r="E30" i="1"/>
  <c r="D30" i="1" s="1"/>
  <c r="I28" i="1"/>
  <c r="N28" i="1" s="1"/>
  <c r="I29" i="1"/>
  <c r="I27" i="1"/>
  <c r="F26" i="1"/>
  <c r="G26" i="1"/>
  <c r="H26" i="1"/>
  <c r="E26" i="1"/>
  <c r="D56" i="1" l="1"/>
  <c r="H16" i="1"/>
  <c r="N50" i="1"/>
  <c r="O50" i="1"/>
  <c r="C26" i="1"/>
  <c r="O27" i="1"/>
  <c r="C60" i="1"/>
  <c r="D60" i="1" s="1"/>
  <c r="N58" i="1"/>
  <c r="J34" i="1"/>
  <c r="O28" i="1"/>
  <c r="O37" i="1"/>
  <c r="N42" i="1"/>
  <c r="N38" i="1"/>
  <c r="N54" i="1"/>
  <c r="O54" i="1"/>
  <c r="N39" i="1"/>
  <c r="N44" i="1"/>
  <c r="I26" i="1"/>
  <c r="O44" i="1"/>
  <c r="O52" i="1"/>
  <c r="O58" i="1"/>
  <c r="N27" i="1"/>
  <c r="N37" i="1"/>
  <c r="O41" i="1"/>
  <c r="O43" i="1"/>
  <c r="O39" i="1"/>
  <c r="O51" i="1"/>
  <c r="N51" i="1"/>
  <c r="N52" i="1"/>
  <c r="O38" i="1"/>
  <c r="O42" i="1"/>
  <c r="I36" i="1"/>
  <c r="I60" i="1"/>
  <c r="I56" i="1"/>
  <c r="N36" i="1" l="1"/>
  <c r="N26" i="1"/>
  <c r="D26" i="1"/>
  <c r="O26" i="1"/>
  <c r="N60" i="1"/>
  <c r="O60" i="1"/>
  <c r="N56" i="1"/>
  <c r="O56" i="1"/>
  <c r="J33" i="1"/>
  <c r="N35" i="1"/>
  <c r="O35" i="1"/>
  <c r="O36" i="1"/>
  <c r="J32" i="1" l="1"/>
  <c r="O34" i="1"/>
  <c r="N34" i="1"/>
  <c r="E19" i="1"/>
  <c r="F19" i="1"/>
  <c r="G19" i="1"/>
  <c r="G16" i="1" s="1"/>
  <c r="J19" i="1"/>
  <c r="K19" i="1"/>
  <c r="K16" i="1" s="1"/>
  <c r="L19" i="1"/>
  <c r="L16" i="1" s="1"/>
  <c r="M19" i="1"/>
  <c r="M16" i="1" s="1"/>
  <c r="C19" i="1"/>
  <c r="C16" i="1" s="1"/>
  <c r="F16" i="1" l="1"/>
  <c r="D16" i="1" s="1"/>
  <c r="D19" i="1"/>
  <c r="J31" i="1"/>
  <c r="N21" i="1"/>
  <c r="N19" i="1" s="1"/>
  <c r="I19" i="1"/>
  <c r="O19" i="1"/>
  <c r="N32" i="1" l="1"/>
  <c r="J30" i="1"/>
  <c r="J16" i="1" s="1"/>
  <c r="I30" i="1" l="1"/>
  <c r="I16" i="1" s="1"/>
  <c r="O30" i="1" l="1"/>
  <c r="N30" i="1"/>
</calcChain>
</file>

<file path=xl/sharedStrings.xml><?xml version="1.0" encoding="utf-8"?>
<sst xmlns="http://schemas.openxmlformats.org/spreadsheetml/2006/main" count="187" uniqueCount="137">
  <si>
    <r>
      <t>Приложение 4</t>
    </r>
    <r>
      <rPr>
        <sz val="10"/>
        <color theme="1"/>
        <rFont val="Times New Roman"/>
        <family val="1"/>
        <charset val="204"/>
      </rPr>
      <t xml:space="preserve"> к порядку разработки, реализации </t>
    </r>
  </si>
  <si>
    <t xml:space="preserve">и оценки эффективности муниципальных программ </t>
  </si>
  <si>
    <t>(наименование муниципальной программы)</t>
  </si>
  <si>
    <t>Наименование программы (подпрограммы),  мероприятия (с указанием порядкового номера)</t>
  </si>
  <si>
    <t>С начала текущего года</t>
  </si>
  <si>
    <t>Запланированный объем финансирования</t>
  </si>
  <si>
    <t>(тыс. руб.)</t>
  </si>
  <si>
    <t>Профинансировано</t>
  </si>
  <si>
    <t>Поквартальный план</t>
  </si>
  <si>
    <t>Федеральный бюджет</t>
  </si>
  <si>
    <t>Бюджет ЛО</t>
  </si>
  <si>
    <t>Бюджет ГМР</t>
  </si>
  <si>
    <t>% выполнения от поквартального плана</t>
  </si>
  <si>
    <t>% выполнения от годового плана</t>
  </si>
  <si>
    <t xml:space="preserve">ИТОГО по </t>
  </si>
  <si>
    <t>Муниципальной программе</t>
  </si>
  <si>
    <t>ПРОЕКТНАЯ ЧАСТЬ</t>
  </si>
  <si>
    <t>ПРОЦЕССНАЯ ЧАСТЬ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</si>
  <si>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</si>
  <si>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>Мероприятия, направленные на достижение цели федерального проекта "Благоустройство сельских территорий"</t>
  </si>
  <si>
    <t>1.1</t>
  </si>
  <si>
    <t>2</t>
  </si>
  <si>
    <t>2.1</t>
  </si>
  <si>
    <t>2.2</t>
  </si>
  <si>
    <t>2.3</t>
  </si>
  <si>
    <t>3</t>
  </si>
  <si>
    <t>3.1</t>
  </si>
  <si>
    <t>4</t>
  </si>
  <si>
    <t>4.1</t>
  </si>
  <si>
    <t>Бюджет поселения</t>
  </si>
  <si>
    <t>Комплекс процессных мероприятий «Создание условий для устойчивого экономического развития»</t>
  </si>
  <si>
    <t>1.</t>
  </si>
  <si>
    <t>1.2</t>
  </si>
  <si>
    <t>Мероприятия по развитию и поддержке малого и среднего предпринимательства</t>
  </si>
  <si>
    <t>1.3</t>
  </si>
  <si>
    <t>Комплекс процессных мероприятий "Содержание автомобильных дорог"</t>
  </si>
  <si>
    <t>2.</t>
  </si>
  <si>
    <t>Ремонт автомобильных дорог общего пользования местного значения</t>
  </si>
  <si>
    <t>Мероприятия в целях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</si>
  <si>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Мероприятия в целях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</si>
  <si>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2.4</t>
  </si>
  <si>
    <t>2.5</t>
  </si>
  <si>
    <t>Комплекс процессных мероприятий "ЖКХ и благоустройство территории"</t>
  </si>
  <si>
    <t>Мероприятия в области жилищного хозяйства</t>
  </si>
  <si>
    <t>Организация уличного освещения</t>
  </si>
  <si>
    <t>Организация и содержание мест захоронений</t>
  </si>
  <si>
    <t>Мероприятия в области благоустройства</t>
  </si>
  <si>
    <t>Комплекс процессных мероприятий «Развитие культуры, организация праздничных мероприятий»</t>
  </si>
  <si>
    <t>Обеспечение деятельности подведомственных учреждений культуры</t>
  </si>
  <si>
    <t>Обеспечение деятельности муниципальных библиотек</t>
  </si>
  <si>
    <t>Поддержка развития общественной инфраструктуры муниципального значенияв в рамках проведения мероприятий, направленных на повышение уровня обеспеченности учреждениями культурно-досугового типа</t>
  </si>
  <si>
    <t>Комплекс процессных мероприятий «Развитие физической культуры, спорта»</t>
  </si>
  <si>
    <t>Развитие инфраструктуры физической культуры, спорта и молодежной политики</t>
  </si>
  <si>
    <t>Реализация комплекса мер по профилактике девиантного поведения молодежи и трудовой адаптации несовершеннолетних</t>
  </si>
  <si>
    <t>Комплекс процессных мероприятий «Обеспечение безопасности»</t>
  </si>
  <si>
    <t>Обеспечение первичных мер пожарной безопасности</t>
  </si>
  <si>
    <t>Предупреждение и ликвидации последствий, чрезвычаных ситуаций и стихийныъ бействий природного и техногенного характера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</si>
  <si>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</si>
  <si>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</si>
  <si>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</si>
  <si>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</si>
  <si>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</si>
  <si>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</si>
  <si>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</si>
  <si>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</si>
  <si>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</si>
  <si>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4.2</t>
  </si>
  <si>
    <t>4.3</t>
  </si>
  <si>
    <t>4.4</t>
  </si>
  <si>
    <t>4.5</t>
  </si>
  <si>
    <t>5</t>
  </si>
  <si>
    <t>5.1</t>
  </si>
  <si>
    <t>5.2</t>
  </si>
  <si>
    <t>6</t>
  </si>
  <si>
    <t>6.1</t>
  </si>
  <si>
    <t>6.2</t>
  </si>
  <si>
    <t>ПОЯСНИТЕЛЬНАЯ ЗАПИСКА</t>
  </si>
  <si>
    <r>
      <t>Муниципальная программа</t>
    </r>
    <r>
      <rPr>
        <i/>
        <sz val="11"/>
        <color theme="1"/>
        <rFont val="Calibri"/>
        <family val="2"/>
        <charset val="204"/>
        <scheme val="minor"/>
      </rPr>
      <t xml:space="preserve"> </t>
    </r>
  </si>
  <si>
    <t>1</t>
  </si>
  <si>
    <t xml:space="preserve">                 </t>
  </si>
  <si>
    <t>Проведение химической обработки по уничтожению борщевика Сосновского.</t>
  </si>
  <si>
    <t>Трудоустройство несовешеннолетних граждан в летний период</t>
  </si>
  <si>
    <r>
      <t xml:space="preserve">                           </t>
    </r>
    <r>
      <rPr>
        <i/>
        <sz val="8"/>
        <color theme="1"/>
        <rFont val="Times New Roman"/>
        <family val="1"/>
        <charset val="204"/>
      </rPr>
      <t>Фамилия И.О.                     дата                         подпись</t>
    </r>
  </si>
  <si>
    <t>Мероприятия направленные на развитие и поддержку малого и среднего предпринимательства</t>
  </si>
  <si>
    <t>Оплата жилищных услуг за свободное жилье</t>
  </si>
  <si>
    <t xml:space="preserve">Оказание услуг по техническому обслуживанию пожарной сигнализации;средства пожаротушения, информационные знаки </t>
  </si>
  <si>
    <t>Организация спортивно-досуговых мероприятий</t>
  </si>
  <si>
    <t>Субсидии на обеспечение стимулирующих выплат работникам муниципальных учреждений культуры Ленинградской области</t>
  </si>
  <si>
    <t>Регулярная книговыдача, проведение выставок, показ фильмов</t>
  </si>
  <si>
    <t>Мероприятия, направленные на достижение цели федерального проекта "Дорожная сеть"</t>
  </si>
  <si>
    <t>Реализация комплекса мероприятий,направленных на достижение цели федерального  проекта "Дорожная сеть"</t>
  </si>
  <si>
    <t>Комплекс процессных мероприятий «Создание условий для  экономического развития»</t>
  </si>
  <si>
    <t>Содействие созданию условий для развития сельского хозяйства</t>
  </si>
  <si>
    <t xml:space="preserve">Содержание и развитие  автомобильных дорог общего пользования местного значения </t>
  </si>
  <si>
    <t>Проведение мероприятий по обеспечению безопасности дорожного движения</t>
  </si>
  <si>
    <t>Содержание муниципального жилищного фонда, в том числе капитальный ремонт</t>
  </si>
  <si>
    <t xml:space="preserve">Организация уличного освещения </t>
  </si>
  <si>
    <t>Мероприятия по энергосбережению и повышению энергетической эффективности</t>
  </si>
  <si>
    <t>Комплекс процессных мероприятий "Формирование комфортной городской среды"</t>
  </si>
  <si>
    <t>Создание благоустроенных дворовых территорий</t>
  </si>
  <si>
    <r>
      <t xml:space="preserve">к оперативному отчету о ходе реализации  муниципальных программ </t>
    </r>
    <r>
      <rPr>
        <b/>
        <sz val="11"/>
        <color theme="1"/>
        <rFont val="Times New Roman"/>
        <family val="1"/>
        <charset val="204"/>
      </rPr>
      <t>Рождественского сельского поселения</t>
    </r>
  </si>
  <si>
    <t>ответственный исполнитель: - Леонченкова О.С.</t>
  </si>
  <si>
    <t xml:space="preserve"> Благоустройство территории (спил деревьев, убока контейнеров и детских площадок) </t>
  </si>
  <si>
    <t>Оплата по договору пск уличного освещения</t>
  </si>
  <si>
    <t>Деятельность 6-ти структурных подразделений 3 Дома Культуры и 3 Библиотеки</t>
  </si>
  <si>
    <t>Содержание муниципального жилищного фонда, в том числе капитальный ремонт муниципального жилищного фонда</t>
  </si>
  <si>
    <t>Коммунальное хозяйство</t>
  </si>
  <si>
    <t>Мероприятия по озеленению территории</t>
  </si>
  <si>
    <t>Другие вопросы в области жилищного хозяйства</t>
  </si>
  <si>
    <t>Сбор и удаление твердых коммунальных отходов (ТКО) с несанкционированных свалок</t>
  </si>
  <si>
    <t>3.11</t>
  </si>
  <si>
    <t>Комплекс процессных мероприятий "Развитие культуры, организация праздничных мероприятий, библиотечного обслуживания"</t>
  </si>
  <si>
    <t>Дополнительные расходы учреждений культуры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политики"(библиотека)</t>
  </si>
  <si>
    <t>Дополнительные расходы учреждений культуры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политики"(культура)</t>
  </si>
  <si>
    <t>Комплекс процессных мероприятий "Развитие физической культуры, спорта и молодежной политики"</t>
  </si>
  <si>
    <t xml:space="preserve">Поддержка развития общественной инфраструктуры муниципального значения в части обеспечения деятельности муниципальных учреждений культуры  </t>
  </si>
  <si>
    <t>Организация и проведение мероприятий в области физической культуры и спорта</t>
  </si>
  <si>
    <t>5.3</t>
  </si>
  <si>
    <t>Комплекс процессных мероприятий "Обеспечение безопасности на территории"</t>
  </si>
  <si>
    <t xml:space="preserve"> Приобретение системного блока в комплектации в Рождественскую библиотеку</t>
  </si>
  <si>
    <t>Рождественского сельского поселения</t>
  </si>
  <si>
    <t>Содержание и уборка автомобильных дорог</t>
  </si>
  <si>
    <t>Форма оперативного отчета о ходе реализации  муниципальной программы Рождественского сельского поселения  за 1 квартал 2024 год.</t>
  </si>
  <si>
    <t>Всего (согласно годовому плану на 2024)</t>
  </si>
  <si>
    <t>(за 3 месяца)</t>
  </si>
  <si>
    <t>Всего за 3 месяца 2024</t>
  </si>
  <si>
    <t>Исполнение Плана реализации муниципальных программ Рождественского сельского поселения Гатчинского муниципального района за 1 квартал 2024г</t>
  </si>
  <si>
    <r>
      <t xml:space="preserve">Ответственный исполнитель: </t>
    </r>
    <r>
      <rPr>
        <b/>
        <u/>
        <sz val="12"/>
        <color theme="1"/>
        <rFont val="Times New Roman"/>
        <family val="1"/>
        <charset val="204"/>
      </rPr>
      <t>____Леонченкова О.С.__31.03.2024__________________________</t>
    </r>
    <r>
      <rPr>
        <b/>
        <sz val="12"/>
        <color theme="1"/>
        <rFont val="Times New Roman"/>
        <family val="1"/>
        <charset val="204"/>
      </rPr>
      <t xml:space="preserve"> </t>
    </r>
  </si>
  <si>
    <t xml:space="preserve">2. ремонт асфальтного покрытия автомобильной дороги по ул. Терещенко от д. 1а до д. 4 в с. Рождествено   </t>
  </si>
  <si>
    <t xml:space="preserve">1. Обустройство пешеходного тротуара вдоль автомобильной дороги от д. 48 по Большому пр-кту до д. 1 по ул. Терещенко; 
2. ремонт асфальтного покрытия автомобильной дороги по ул. Терещенко от д. 1а до д. 4 в с. Рождествено          </t>
  </si>
  <si>
    <t xml:space="preserve">Исправление профиля и щебеночный ремонт автомобильной дороги расположенной на Большом пр-е и Школьной ул. дер. Даймище
</t>
  </si>
  <si>
    <t xml:space="preserve">1. Обустройство пешеходного тротуара вдоль автомобильной дороги от д. 48 по Большому пр-кту до д. 1 по ул. Терещенко; 
  </t>
  </si>
  <si>
    <t>Дополнительные расходы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 (библиотека)</t>
  </si>
  <si>
    <t>Вывоз несанкционированных  свалок</t>
  </si>
  <si>
    <t>"Приобретение, посадка кустарников и деревьев в Сад Памяти</t>
  </si>
  <si>
    <t xml:space="preserve">Содержание и уборка  автомобильных дорог общего пользования местного значения </t>
  </si>
  <si>
    <t>за 1 квартал  2024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</si>
</sst>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₽_-;\-* #,##0\ _₽_-;_-* &quot;-&quot;\ _₽_-;_-@_-"/>
    <numFmt numFmtId="165" formatCode="#,##0.00\ &quot;₽&quot;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6" fillId="0" borderId="0" xfId="0" applyFont="1" applyAlignment="1">
      <alignment horizontal="justify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1" fillId="0" borderId="0" xfId="0" applyFont="1"/>
    <xf numFmtId="0" fontId="1" fillId="0" borderId="22" xfId="0" applyFont="1" applyBorder="1"/>
    <xf numFmtId="0" fontId="0" fillId="0" borderId="22" xfId="0" applyBorder="1"/>
    <xf numFmtId="0" fontId="6" fillId="4" borderId="22" xfId="0" applyFont="1" applyFill="1" applyBorder="1" applyAlignment="1">
      <alignment vertical="center" wrapText="1"/>
    </xf>
    <xf numFmtId="0" fontId="7" fillId="3" borderId="22" xfId="0" applyFont="1" applyFill="1" applyBorder="1" applyAlignment="1">
      <alignment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6" fillId="4" borderId="22" xfId="0" applyFont="1" applyFill="1" applyBorder="1" applyAlignment="1">
      <alignment horizontal="center" wrapText="1"/>
    </xf>
    <xf numFmtId="0" fontId="6" fillId="4" borderId="22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5" fillId="4" borderId="22" xfId="0" applyFont="1" applyFill="1" applyBorder="1" applyAlignment="1">
      <alignment horizontal="center" vertical="center"/>
    </xf>
    <xf numFmtId="1" fontId="6" fillId="4" borderId="22" xfId="0" applyNumberFormat="1" applyFont="1" applyFill="1" applyBorder="1" applyAlignment="1">
      <alignment horizontal="center" vertical="center" wrapText="1"/>
    </xf>
    <xf numFmtId="164" fontId="7" fillId="3" borderId="22" xfId="0" applyNumberFormat="1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49" fontId="9" fillId="0" borderId="22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8" fillId="3" borderId="22" xfId="0" applyNumberFormat="1" applyFont="1" applyFill="1" applyBorder="1" applyAlignment="1">
      <alignment horizontal="center" vertical="center"/>
    </xf>
    <xf numFmtId="49" fontId="9" fillId="0" borderId="24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49" fontId="7" fillId="3" borderId="22" xfId="0" applyNumberFormat="1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7" fillId="3" borderId="22" xfId="0" applyFont="1" applyFill="1" applyBorder="1" applyAlignment="1">
      <alignment vertical="center"/>
    </xf>
    <xf numFmtId="0" fontId="12" fillId="0" borderId="0" xfId="0" applyFont="1"/>
    <xf numFmtId="0" fontId="6" fillId="0" borderId="25" xfId="0" applyFont="1" applyBorder="1" applyAlignment="1">
      <alignment horizontal="center" wrapText="1"/>
    </xf>
    <xf numFmtId="0" fontId="6" fillId="4" borderId="25" xfId="0" applyFont="1" applyFill="1" applyBorder="1" applyAlignment="1">
      <alignment vertical="center" wrapText="1"/>
    </xf>
    <xf numFmtId="0" fontId="19" fillId="0" borderId="0" xfId="0" applyFont="1"/>
    <xf numFmtId="0" fontId="6" fillId="0" borderId="22" xfId="0" applyFont="1" applyBorder="1"/>
    <xf numFmtId="0" fontId="6" fillId="0" borderId="25" xfId="0" applyFont="1" applyBorder="1" applyAlignment="1">
      <alignment horizontal="left" wrapText="1"/>
    </xf>
    <xf numFmtId="0" fontId="6" fillId="0" borderId="22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left" vertical="top"/>
    </xf>
    <xf numFmtId="49" fontId="9" fillId="0" borderId="25" xfId="0" applyNumberFormat="1" applyFont="1" applyBorder="1" applyAlignment="1">
      <alignment horizontal="center" vertical="center"/>
    </xf>
    <xf numFmtId="0" fontId="6" fillId="4" borderId="22" xfId="0" applyFont="1" applyFill="1" applyBorder="1" applyAlignment="1">
      <alignment wrapText="1"/>
    </xf>
    <xf numFmtId="0" fontId="6" fillId="4" borderId="22" xfId="0" applyFont="1" applyFill="1" applyBorder="1" applyAlignment="1">
      <alignment vertical="center" wrapText="1" shrinkToFit="1"/>
    </xf>
    <xf numFmtId="2" fontId="7" fillId="0" borderId="22" xfId="0" applyNumberFormat="1" applyFont="1" applyBorder="1" applyAlignment="1">
      <alignment horizontal="center" vertical="center" wrapText="1"/>
    </xf>
    <xf numFmtId="2" fontId="6" fillId="4" borderId="22" xfId="0" applyNumberFormat="1" applyFont="1" applyFill="1" applyBorder="1" applyAlignment="1">
      <alignment horizontal="center" vertical="center" wrapText="1"/>
    </xf>
    <xf numFmtId="49" fontId="5" fillId="5" borderId="22" xfId="0" applyNumberFormat="1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vertical="center" wrapText="1"/>
    </xf>
    <xf numFmtId="0" fontId="7" fillId="5" borderId="22" xfId="0" applyFont="1" applyFill="1" applyBorder="1" applyAlignment="1">
      <alignment horizontal="center" vertical="center" wrapText="1"/>
    </xf>
    <xf numFmtId="2" fontId="7" fillId="3" borderId="22" xfId="0" applyNumberFormat="1" applyFont="1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2" fontId="6" fillId="3" borderId="22" xfId="0" applyNumberFormat="1" applyFont="1" applyFill="1" applyBorder="1" applyAlignment="1">
      <alignment horizontal="center" vertical="center" wrapText="1"/>
    </xf>
    <xf numFmtId="165" fontId="6" fillId="3" borderId="22" xfId="0" applyNumberFormat="1" applyFont="1" applyFill="1" applyBorder="1" applyAlignment="1">
      <alignment horizontal="center" vertical="center" wrapText="1"/>
    </xf>
    <xf numFmtId="2" fontId="5" fillId="0" borderId="22" xfId="0" applyNumberFormat="1" applyFont="1" applyBorder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/>
    </xf>
    <xf numFmtId="2" fontId="5" fillId="4" borderId="22" xfId="0" applyNumberFormat="1" applyFont="1" applyFill="1" applyBorder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 wrapText="1"/>
    </xf>
    <xf numFmtId="2" fontId="11" fillId="3" borderId="22" xfId="0" applyNumberFormat="1" applyFont="1" applyFill="1" applyBorder="1" applyAlignment="1">
      <alignment vertical="center"/>
    </xf>
    <xf numFmtId="2" fontId="6" fillId="6" borderId="22" xfId="0" applyNumberFormat="1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wrapText="1"/>
    </xf>
    <xf numFmtId="0" fontId="6" fillId="6" borderId="22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left" wrapText="1"/>
    </xf>
    <xf numFmtId="0" fontId="6" fillId="4" borderId="22" xfId="0" applyFont="1" applyFill="1" applyBorder="1" applyAlignment="1">
      <alignment horizontal="left" vertical="top" wrapText="1"/>
    </xf>
    <xf numFmtId="0" fontId="6" fillId="4" borderId="22" xfId="0" applyFont="1" applyFill="1" applyBorder="1" applyAlignment="1">
      <alignment horizontal="left" vertical="top"/>
    </xf>
    <xf numFmtId="0" fontId="6" fillId="4" borderId="25" xfId="0" applyFont="1" applyFill="1" applyBorder="1" applyAlignment="1">
      <alignment horizontal="center" wrapText="1"/>
    </xf>
    <xf numFmtId="0" fontId="19" fillId="4" borderId="22" xfId="0" applyFont="1" applyFill="1" applyBorder="1"/>
    <xf numFmtId="0" fontId="6" fillId="4" borderId="30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7" fillId="3" borderId="2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7" fillId="3" borderId="22" xfId="0" applyFont="1" applyFill="1" applyBorder="1" applyAlignment="1">
      <alignment horizontal="center" wrapText="1"/>
    </xf>
    <xf numFmtId="2" fontId="7" fillId="3" borderId="22" xfId="0" applyNumberFormat="1" applyFont="1" applyFill="1" applyBorder="1" applyAlignment="1">
      <alignment horizontal="center" vertical="center" wrapText="1"/>
    </xf>
    <xf numFmtId="49" fontId="8" fillId="3" borderId="23" xfId="0" applyNumberFormat="1" applyFont="1" applyFill="1" applyBorder="1" applyAlignment="1">
      <alignment horizontal="center" vertical="center"/>
    </xf>
    <xf numFmtId="49" fontId="8" fillId="3" borderId="24" xfId="0" applyNumberFormat="1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8" fillId="0" borderId="25" xfId="0" applyFont="1" applyBorder="1" applyAlignment="1">
      <alignment horizontal="center" wrapText="1"/>
    </xf>
    <xf numFmtId="0" fontId="8" fillId="0" borderId="30" xfId="0" applyFont="1" applyBorder="1" applyAlignment="1">
      <alignment horizont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7" fillId="3" borderId="27" xfId="0" applyFont="1" applyFill="1" applyBorder="1" applyAlignment="1">
      <alignment horizontal="center" wrapText="1"/>
    </xf>
    <xf numFmtId="0" fontId="7" fillId="3" borderId="28" xfId="0" applyFont="1" applyFill="1" applyBorder="1" applyAlignment="1">
      <alignment horizontal="center" wrapText="1"/>
    </xf>
    <xf numFmtId="0" fontId="7" fillId="3" borderId="29" xfId="0" applyFont="1" applyFill="1" applyBorder="1" applyAlignment="1">
      <alignment horizontal="center" wrapText="1"/>
    </xf>
    <xf numFmtId="0" fontId="7" fillId="3" borderId="26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2DB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3"/>
  <sheetViews>
    <sheetView tabSelected="1" view="pageBreakPreview" topLeftCell="B1" zoomScale="120" zoomScaleNormal="120" zoomScaleSheetLayoutView="120" workbookViewId="0">
      <selection activeCell="M22" sqref="M22:M23"/>
    </sheetView>
  </sheetViews>
  <sheetFormatPr defaultRowHeight="15" x14ac:dyDescent="0.25"/>
  <cols>
    <col min="1" max="1" width="6" style="31" customWidth="1"/>
    <col min="2" max="2" width="53.42578125" customWidth="1"/>
    <col min="3" max="3" width="8.85546875" style="10"/>
    <col min="9" max="9" width="8.85546875" style="10"/>
  </cols>
  <sheetData>
    <row r="1" spans="2:15" x14ac:dyDescent="0.25">
      <c r="B1" s="106" t="s">
        <v>0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</row>
    <row r="2" spans="2:15" x14ac:dyDescent="0.25">
      <c r="B2" s="107" t="s">
        <v>1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2:15" x14ac:dyDescent="0.25">
      <c r="B3" s="108" t="s">
        <v>120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4" spans="2:15" x14ac:dyDescent="0.25">
      <c r="B4" s="1"/>
    </row>
    <row r="5" spans="2:15" ht="33" customHeight="1" x14ac:dyDescent="0.25">
      <c r="B5" s="114" t="s">
        <v>122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2:15" x14ac:dyDescent="0.25">
      <c r="B6" s="1"/>
    </row>
    <row r="7" spans="2:15" x14ac:dyDescent="0.25">
      <c r="B7" s="2" t="s">
        <v>2</v>
      </c>
    </row>
    <row r="8" spans="2:15" ht="15.75" thickBot="1" x14ac:dyDescent="0.3">
      <c r="B8" s="1"/>
    </row>
    <row r="9" spans="2:15" ht="17.25" thickTop="1" thickBot="1" x14ac:dyDescent="0.3">
      <c r="B9" s="78" t="s">
        <v>126</v>
      </c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80"/>
    </row>
    <row r="10" spans="2:15" ht="18.600000000000001" customHeight="1" thickBot="1" x14ac:dyDescent="0.3">
      <c r="B10" s="81" t="s">
        <v>3</v>
      </c>
      <c r="C10" s="84" t="s">
        <v>4</v>
      </c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6"/>
    </row>
    <row r="11" spans="2:15" x14ac:dyDescent="0.25">
      <c r="B11" s="82"/>
      <c r="C11" s="87" t="s">
        <v>5</v>
      </c>
      <c r="D11" s="88"/>
      <c r="E11" s="88"/>
      <c r="F11" s="88"/>
      <c r="G11" s="88"/>
      <c r="H11" s="89"/>
      <c r="I11" s="87" t="s">
        <v>7</v>
      </c>
      <c r="J11" s="88"/>
      <c r="K11" s="88"/>
      <c r="L11" s="88"/>
      <c r="M11" s="88"/>
      <c r="N11" s="88"/>
      <c r="O11" s="89"/>
    </row>
    <row r="12" spans="2:15" ht="15.75" thickBot="1" x14ac:dyDescent="0.3">
      <c r="B12" s="82"/>
      <c r="C12" s="90" t="s">
        <v>6</v>
      </c>
      <c r="D12" s="91"/>
      <c r="E12" s="91"/>
      <c r="F12" s="91"/>
      <c r="G12" s="91"/>
      <c r="H12" s="92"/>
      <c r="I12" s="90" t="s">
        <v>6</v>
      </c>
      <c r="J12" s="91"/>
      <c r="K12" s="91"/>
      <c r="L12" s="91"/>
      <c r="M12" s="91"/>
      <c r="N12" s="91"/>
      <c r="O12" s="92"/>
    </row>
    <row r="13" spans="2:15" ht="28.9" customHeight="1" x14ac:dyDescent="0.25">
      <c r="B13" s="82"/>
      <c r="C13" s="93" t="s">
        <v>123</v>
      </c>
      <c r="D13" s="3" t="s">
        <v>8</v>
      </c>
      <c r="E13" s="95" t="s">
        <v>9</v>
      </c>
      <c r="F13" s="95" t="s">
        <v>10</v>
      </c>
      <c r="G13" s="95" t="s">
        <v>11</v>
      </c>
      <c r="H13" s="97" t="s">
        <v>29</v>
      </c>
      <c r="I13" s="93" t="s">
        <v>125</v>
      </c>
      <c r="J13" s="95" t="s">
        <v>9</v>
      </c>
      <c r="K13" s="95" t="s">
        <v>10</v>
      </c>
      <c r="L13" s="95" t="s">
        <v>11</v>
      </c>
      <c r="M13" s="95" t="s">
        <v>29</v>
      </c>
      <c r="N13" s="101" t="s">
        <v>12</v>
      </c>
      <c r="O13" s="103" t="s">
        <v>13</v>
      </c>
    </row>
    <row r="14" spans="2:15" ht="24" thickBot="1" x14ac:dyDescent="0.3">
      <c r="B14" s="83"/>
      <c r="C14" s="94"/>
      <c r="D14" s="4" t="s">
        <v>124</v>
      </c>
      <c r="E14" s="96"/>
      <c r="F14" s="96"/>
      <c r="G14" s="96"/>
      <c r="H14" s="98"/>
      <c r="I14" s="94"/>
      <c r="J14" s="96"/>
      <c r="K14" s="96"/>
      <c r="L14" s="96"/>
      <c r="M14" s="96"/>
      <c r="N14" s="102"/>
      <c r="O14" s="104"/>
    </row>
    <row r="15" spans="2:15" ht="15.75" thickBot="1" x14ac:dyDescent="0.3">
      <c r="B15" s="6">
        <v>1</v>
      </c>
      <c r="C15" s="5">
        <v>2</v>
      </c>
      <c r="D15" s="5">
        <v>3</v>
      </c>
      <c r="E15" s="5">
        <v>4</v>
      </c>
      <c r="F15" s="5">
        <v>5</v>
      </c>
      <c r="G15" s="5">
        <v>6</v>
      </c>
      <c r="H15" s="6">
        <v>7</v>
      </c>
      <c r="I15" s="5">
        <v>8</v>
      </c>
      <c r="J15" s="5">
        <v>9</v>
      </c>
      <c r="K15" s="5">
        <v>10</v>
      </c>
      <c r="L15" s="5">
        <v>11</v>
      </c>
      <c r="M15" s="5">
        <v>12</v>
      </c>
      <c r="N15" s="5">
        <v>13</v>
      </c>
      <c r="O15" s="6">
        <v>14</v>
      </c>
    </row>
    <row r="16" spans="2:15" x14ac:dyDescent="0.25">
      <c r="B16" s="7" t="s">
        <v>14</v>
      </c>
      <c r="C16" s="99">
        <f>C19+C22+C26+C30+C36+C48+C50+C56+C60</f>
        <v>76644.739999999991</v>
      </c>
      <c r="D16" s="99">
        <f>F16+G16+H16</f>
        <v>76644.739999999991</v>
      </c>
      <c r="E16" s="99">
        <v>0</v>
      </c>
      <c r="F16" s="99">
        <f>F19+F30+F36+F50+F56+F60+F22</f>
        <v>36652.840000000004</v>
      </c>
      <c r="G16" s="99">
        <f>G19+G36+G56</f>
        <v>975.56999999999994</v>
      </c>
      <c r="H16" s="99">
        <f>H19+H22+H26+H30+H36+H48+H50+H56+H60</f>
        <v>39016.329999999994</v>
      </c>
      <c r="I16" s="99">
        <f>I19+I22+I26+I30+I36+I48+I50+I56+I60</f>
        <v>8114.5099999999993</v>
      </c>
      <c r="J16" s="99">
        <f>J19+J22+J26+J30+J36+J48+J50+J56</f>
        <v>0</v>
      </c>
      <c r="K16" s="99">
        <f>K50+K56+K19+K30</f>
        <v>389.83</v>
      </c>
      <c r="L16" s="99">
        <f>L19+L22+L26+L30+L36+L48+L50+L56+L60</f>
        <v>0</v>
      </c>
      <c r="M16" s="99">
        <f>M26+M30+M36+M48+M50+M56+M60+M19</f>
        <v>7724.6799999999994</v>
      </c>
      <c r="N16" s="99">
        <v>100</v>
      </c>
      <c r="O16" s="99">
        <v>100</v>
      </c>
    </row>
    <row r="17" spans="1:15" ht="15.75" thickBot="1" x14ac:dyDescent="0.3">
      <c r="B17" s="8" t="s">
        <v>15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</row>
    <row r="18" spans="1:15" x14ac:dyDescent="0.25">
      <c r="B18" s="115" t="s">
        <v>16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7"/>
    </row>
    <row r="19" spans="1:15" ht="21.6" customHeight="1" x14ac:dyDescent="0.25">
      <c r="A19" s="111">
        <v>1</v>
      </c>
      <c r="B19" s="109" t="s">
        <v>89</v>
      </c>
      <c r="C19" s="105">
        <f>C21</f>
        <v>31301.01</v>
      </c>
      <c r="D19" s="105">
        <f>F19+H19</f>
        <v>31301.01</v>
      </c>
      <c r="E19" s="105">
        <f t="shared" ref="E19:O19" si="0">E21</f>
        <v>0</v>
      </c>
      <c r="F19" s="105">
        <f t="shared" si="0"/>
        <v>30988</v>
      </c>
      <c r="G19" s="105">
        <f t="shared" si="0"/>
        <v>0</v>
      </c>
      <c r="H19" s="105">
        <f>H21</f>
        <v>313.01</v>
      </c>
      <c r="I19" s="105">
        <f t="shared" si="0"/>
        <v>0</v>
      </c>
      <c r="J19" s="105">
        <f t="shared" si="0"/>
        <v>0</v>
      </c>
      <c r="K19" s="105">
        <f t="shared" si="0"/>
        <v>0</v>
      </c>
      <c r="L19" s="105">
        <f t="shared" si="0"/>
        <v>0</v>
      </c>
      <c r="M19" s="105">
        <f t="shared" si="0"/>
        <v>0</v>
      </c>
      <c r="N19" s="110">
        <f t="shared" si="0"/>
        <v>0</v>
      </c>
      <c r="O19" s="110">
        <f t="shared" si="0"/>
        <v>0</v>
      </c>
    </row>
    <row r="20" spans="1:15" ht="10.9" customHeight="1" x14ac:dyDescent="0.25">
      <c r="A20" s="112"/>
      <c r="B20" s="109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10"/>
      <c r="O20" s="110"/>
    </row>
    <row r="21" spans="1:15" ht="21" customHeight="1" x14ac:dyDescent="0.25">
      <c r="A21" s="32" t="s">
        <v>20</v>
      </c>
      <c r="B21" s="9" t="s">
        <v>90</v>
      </c>
      <c r="C21" s="70">
        <v>31301.01</v>
      </c>
      <c r="D21" s="9">
        <v>30301.01</v>
      </c>
      <c r="E21" s="16"/>
      <c r="F21" s="16">
        <v>30988</v>
      </c>
      <c r="G21" s="16"/>
      <c r="H21" s="16">
        <v>313.01</v>
      </c>
      <c r="I21" s="17"/>
      <c r="J21" s="16"/>
      <c r="K21" s="16">
        <v>0</v>
      </c>
      <c r="L21" s="16"/>
      <c r="M21" s="16">
        <v>0</v>
      </c>
      <c r="N21" s="66">
        <f>I21/C21*100</f>
        <v>0</v>
      </c>
      <c r="O21" s="66">
        <f>I21/C21%</f>
        <v>0</v>
      </c>
    </row>
    <row r="22" spans="1:15" ht="31.9" customHeight="1" x14ac:dyDescent="0.25">
      <c r="A22" s="111" t="s">
        <v>21</v>
      </c>
      <c r="B22" s="109" t="s">
        <v>19</v>
      </c>
      <c r="C22" s="105">
        <f>D22</f>
        <v>20.49</v>
      </c>
      <c r="D22" s="105">
        <f t="shared" ref="D22:L22" si="1">D24</f>
        <v>20.49</v>
      </c>
      <c r="E22" s="105">
        <f t="shared" si="1"/>
        <v>0</v>
      </c>
      <c r="F22" s="105">
        <f t="shared" si="1"/>
        <v>18.440000000000001</v>
      </c>
      <c r="G22" s="105">
        <f t="shared" si="1"/>
        <v>0</v>
      </c>
      <c r="H22" s="105">
        <f t="shared" si="1"/>
        <v>2.0499999999999998</v>
      </c>
      <c r="I22" s="105">
        <f t="shared" si="1"/>
        <v>0</v>
      </c>
      <c r="J22" s="105">
        <f t="shared" si="1"/>
        <v>0</v>
      </c>
      <c r="K22" s="105">
        <f t="shared" si="1"/>
        <v>0</v>
      </c>
      <c r="L22" s="105">
        <f t="shared" si="1"/>
        <v>0</v>
      </c>
      <c r="M22" s="105">
        <v>0</v>
      </c>
      <c r="N22" s="110">
        <v>0</v>
      </c>
      <c r="O22" s="110">
        <v>0</v>
      </c>
    </row>
    <row r="23" spans="1:15" ht="9.6" hidden="1" customHeight="1" x14ac:dyDescent="0.25">
      <c r="A23" s="112"/>
      <c r="B23" s="109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10"/>
      <c r="O23" s="110"/>
    </row>
    <row r="24" spans="1:15" ht="22.15" customHeight="1" x14ac:dyDescent="0.25">
      <c r="A24" s="32" t="s">
        <v>22</v>
      </c>
      <c r="B24" s="9" t="s">
        <v>18</v>
      </c>
      <c r="C24" s="70">
        <v>20.49</v>
      </c>
      <c r="D24" s="9">
        <v>20.49</v>
      </c>
      <c r="E24" s="16"/>
      <c r="F24" s="16">
        <v>18.440000000000001</v>
      </c>
      <c r="G24" s="16"/>
      <c r="H24" s="16">
        <v>2.0499999999999998</v>
      </c>
      <c r="I24" s="17">
        <v>0</v>
      </c>
      <c r="J24" s="16"/>
      <c r="K24" s="16">
        <v>0</v>
      </c>
      <c r="L24" s="16"/>
      <c r="M24" s="16">
        <v>0</v>
      </c>
      <c r="N24" s="16">
        <v>0</v>
      </c>
      <c r="O24" s="16">
        <v>0</v>
      </c>
    </row>
    <row r="25" spans="1:15" x14ac:dyDescent="0.25">
      <c r="A25" s="32"/>
      <c r="B25" s="113" t="s">
        <v>17</v>
      </c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</row>
    <row r="26" spans="1:15" s="26" customFormat="1" ht="33" customHeight="1" x14ac:dyDescent="0.25">
      <c r="A26" s="33" t="s">
        <v>31</v>
      </c>
      <c r="B26" s="15" t="s">
        <v>91</v>
      </c>
      <c r="C26" s="15">
        <f>E26+F26+G26+H26</f>
        <v>2320</v>
      </c>
      <c r="D26" s="15">
        <f>C26</f>
        <v>2320</v>
      </c>
      <c r="E26" s="15">
        <f>E27+E28+E29</f>
        <v>0</v>
      </c>
      <c r="F26" s="15">
        <f t="shared" ref="F26:H26" si="2">F27+F28+F29</f>
        <v>0</v>
      </c>
      <c r="G26" s="15">
        <f t="shared" si="2"/>
        <v>0</v>
      </c>
      <c r="H26" s="15">
        <f t="shared" si="2"/>
        <v>2320</v>
      </c>
      <c r="I26" s="15">
        <f>J26+K26+L26+M26</f>
        <v>399.14</v>
      </c>
      <c r="J26" s="15">
        <f>J27+J28+J29</f>
        <v>0</v>
      </c>
      <c r="K26" s="15">
        <f t="shared" ref="K26:M26" si="3">K27+K28+K29</f>
        <v>0</v>
      </c>
      <c r="L26" s="15">
        <f t="shared" si="3"/>
        <v>0</v>
      </c>
      <c r="M26" s="15">
        <f t="shared" si="3"/>
        <v>399.14</v>
      </c>
      <c r="N26" s="57">
        <f t="shared" ref="N26:N28" si="4">I26/C26*100</f>
        <v>17.204310344827586</v>
      </c>
      <c r="O26" s="57">
        <f>I26/C26*100</f>
        <v>17.204310344827586</v>
      </c>
    </row>
    <row r="27" spans="1:15" x14ac:dyDescent="0.25">
      <c r="A27" s="32" t="s">
        <v>20</v>
      </c>
      <c r="B27" s="9" t="s">
        <v>92</v>
      </c>
      <c r="C27" s="70">
        <v>2300</v>
      </c>
      <c r="D27" s="15">
        <v>2300</v>
      </c>
      <c r="E27" s="16"/>
      <c r="F27" s="16"/>
      <c r="G27" s="16"/>
      <c r="H27" s="16">
        <v>2300</v>
      </c>
      <c r="I27" s="17">
        <f>J27+K27+L27+M27</f>
        <v>399.14</v>
      </c>
      <c r="J27" s="16"/>
      <c r="K27" s="16"/>
      <c r="L27" s="16"/>
      <c r="M27" s="16">
        <v>399.14</v>
      </c>
      <c r="N27" s="52">
        <f>I27/C27*100</f>
        <v>17.353913043478261</v>
      </c>
      <c r="O27" s="52">
        <f t="shared" ref="O27:O28" si="5">I27/C27*100</f>
        <v>17.353913043478261</v>
      </c>
    </row>
    <row r="28" spans="1:15" ht="23.25" x14ac:dyDescent="0.25">
      <c r="A28" s="32" t="s">
        <v>32</v>
      </c>
      <c r="B28" s="9" t="s">
        <v>33</v>
      </c>
      <c r="C28" s="70">
        <v>20</v>
      </c>
      <c r="D28" s="15">
        <f t="shared" ref="D28:D29" si="6">C28</f>
        <v>20</v>
      </c>
      <c r="E28" s="16"/>
      <c r="F28" s="16"/>
      <c r="G28" s="16"/>
      <c r="H28" s="16">
        <v>20</v>
      </c>
      <c r="I28" s="17">
        <f t="shared" ref="I28:I29" si="7">J28+K28+L28+M28</f>
        <v>0</v>
      </c>
      <c r="J28" s="16"/>
      <c r="K28" s="16"/>
      <c r="L28" s="16"/>
      <c r="M28" s="16">
        <v>0</v>
      </c>
      <c r="N28" s="21">
        <f t="shared" si="4"/>
        <v>0</v>
      </c>
      <c r="O28" s="21">
        <f t="shared" si="5"/>
        <v>0</v>
      </c>
    </row>
    <row r="29" spans="1:15" x14ac:dyDescent="0.25">
      <c r="A29" s="32" t="s">
        <v>34</v>
      </c>
      <c r="B29" s="9"/>
      <c r="C29" s="20"/>
      <c r="D29" s="15">
        <f t="shared" si="6"/>
        <v>0</v>
      </c>
      <c r="E29" s="16"/>
      <c r="F29" s="16"/>
      <c r="G29" s="16"/>
      <c r="H29" s="16"/>
      <c r="I29" s="17">
        <f t="shared" si="7"/>
        <v>0</v>
      </c>
      <c r="J29" s="16"/>
      <c r="K29" s="16"/>
      <c r="L29" s="16"/>
      <c r="M29" s="16">
        <v>0</v>
      </c>
      <c r="N29" s="21">
        <v>0</v>
      </c>
      <c r="O29" s="21">
        <v>0</v>
      </c>
    </row>
    <row r="30" spans="1:15" s="26" customFormat="1" ht="21" x14ac:dyDescent="0.25">
      <c r="A30" s="33" t="s">
        <v>36</v>
      </c>
      <c r="B30" s="15" t="s">
        <v>35</v>
      </c>
      <c r="C30" s="57">
        <f>C31+C32+C33+C34+C35</f>
        <v>5647.09</v>
      </c>
      <c r="D30" s="22">
        <f>E30+F30+G30+H30</f>
        <v>5647.09</v>
      </c>
      <c r="E30" s="22">
        <f>E31+E32+E33+E34+E35</f>
        <v>0</v>
      </c>
      <c r="F30" s="22">
        <f>F31+F32+F33+F34+F35</f>
        <v>1749.1</v>
      </c>
      <c r="G30" s="22">
        <f t="shared" ref="G30" si="8">G31+G32+G33+G34+G35</f>
        <v>0</v>
      </c>
      <c r="H30" s="22">
        <f>H31+H32+H33+H34+H35</f>
        <v>3897.99</v>
      </c>
      <c r="I30" s="22">
        <f>J30+K30+L30+M30</f>
        <v>700.3</v>
      </c>
      <c r="J30" s="22">
        <f>J31+J32+J33+J34+J35</f>
        <v>0</v>
      </c>
      <c r="K30" s="22">
        <f t="shared" ref="K30:M30" si="9">K31+K32+K33+K34+K35</f>
        <v>0</v>
      </c>
      <c r="L30" s="22">
        <f t="shared" si="9"/>
        <v>0</v>
      </c>
      <c r="M30" s="22">
        <f t="shared" si="9"/>
        <v>700.3</v>
      </c>
      <c r="N30" s="57">
        <f t="shared" ref="N30" si="10">I30/C30*100</f>
        <v>12.401077369052024</v>
      </c>
      <c r="O30" s="57">
        <f>I30/C30*100</f>
        <v>12.401077369052024</v>
      </c>
    </row>
    <row r="31" spans="1:15" ht="21.6" customHeight="1" x14ac:dyDescent="0.25">
      <c r="A31" s="32" t="s">
        <v>22</v>
      </c>
      <c r="B31" s="13" t="s">
        <v>121</v>
      </c>
      <c r="C31" s="68">
        <v>2947.35</v>
      </c>
      <c r="D31" s="22">
        <v>2947.35</v>
      </c>
      <c r="E31" s="23"/>
      <c r="F31" s="23"/>
      <c r="G31" s="23"/>
      <c r="H31" s="63">
        <v>2947.35</v>
      </c>
      <c r="I31" s="24">
        <v>0</v>
      </c>
      <c r="J31" s="24">
        <f t="shared" ref="J31:J35" si="11">J32+J33+J34+J35+J36</f>
        <v>0</v>
      </c>
      <c r="K31" s="23"/>
      <c r="L31" s="23"/>
      <c r="M31" s="23">
        <v>668.8</v>
      </c>
      <c r="N31" s="21">
        <v>0</v>
      </c>
      <c r="O31" s="52">
        <f>M31/H31*100</f>
        <v>22.691570393743532</v>
      </c>
    </row>
    <row r="32" spans="1:15" x14ac:dyDescent="0.25">
      <c r="A32" s="32" t="s">
        <v>23</v>
      </c>
      <c r="B32" s="13" t="s">
        <v>37</v>
      </c>
      <c r="C32" s="69">
        <v>600</v>
      </c>
      <c r="D32" s="22">
        <v>600</v>
      </c>
      <c r="E32" s="23"/>
      <c r="F32" s="23"/>
      <c r="G32" s="23"/>
      <c r="H32" s="23">
        <v>600</v>
      </c>
      <c r="I32" s="24"/>
      <c r="J32" s="24">
        <f t="shared" si="11"/>
        <v>0</v>
      </c>
      <c r="K32" s="23"/>
      <c r="L32" s="23"/>
      <c r="M32" s="23">
        <v>31.5</v>
      </c>
      <c r="N32" s="21">
        <f t="shared" ref="N32:N35" si="12">I32/C32*100</f>
        <v>0</v>
      </c>
      <c r="O32" s="52">
        <f>M32/H32*100</f>
        <v>5.25</v>
      </c>
    </row>
    <row r="33" spans="1:15" ht="44.45" customHeight="1" x14ac:dyDescent="0.25">
      <c r="A33" s="32" t="s">
        <v>24</v>
      </c>
      <c r="B33" s="13" t="s">
        <v>38</v>
      </c>
      <c r="C33" s="69">
        <v>1133.78</v>
      </c>
      <c r="D33" s="22">
        <v>1133.78</v>
      </c>
      <c r="E33" s="23"/>
      <c r="F33" s="23">
        <v>1020.4</v>
      </c>
      <c r="G33" s="23"/>
      <c r="H33" s="23">
        <v>113.38</v>
      </c>
      <c r="I33" s="24"/>
      <c r="J33" s="24">
        <f t="shared" si="11"/>
        <v>0</v>
      </c>
      <c r="K33" s="23">
        <v>0</v>
      </c>
      <c r="L33" s="23"/>
      <c r="M33" s="23">
        <v>0</v>
      </c>
      <c r="N33" s="21">
        <f>I33/C33*100</f>
        <v>0</v>
      </c>
      <c r="O33" s="52">
        <f>M33/H33*100</f>
        <v>0</v>
      </c>
    </row>
    <row r="34" spans="1:15" ht="43.15" customHeight="1" x14ac:dyDescent="0.25">
      <c r="A34" s="32" t="s">
        <v>40</v>
      </c>
      <c r="B34" s="13" t="s">
        <v>39</v>
      </c>
      <c r="C34" s="69">
        <v>809.67</v>
      </c>
      <c r="D34" s="22">
        <v>809.67</v>
      </c>
      <c r="E34" s="23"/>
      <c r="F34" s="23">
        <v>728.7</v>
      </c>
      <c r="G34" s="23"/>
      <c r="H34" s="23">
        <v>80.97</v>
      </c>
      <c r="I34" s="24"/>
      <c r="J34" s="24">
        <f t="shared" si="11"/>
        <v>0</v>
      </c>
      <c r="K34" s="23"/>
      <c r="L34" s="23"/>
      <c r="M34" s="23"/>
      <c r="N34" s="21">
        <f t="shared" si="12"/>
        <v>0</v>
      </c>
      <c r="O34" s="21">
        <f t="shared" ref="O34:O36" si="13">I34/C34*100</f>
        <v>0</v>
      </c>
    </row>
    <row r="35" spans="1:15" ht="22.5" x14ac:dyDescent="0.25">
      <c r="A35" s="32" t="s">
        <v>41</v>
      </c>
      <c r="B35" s="13" t="s">
        <v>94</v>
      </c>
      <c r="C35" s="69">
        <v>156.29</v>
      </c>
      <c r="D35" s="22">
        <v>156.29</v>
      </c>
      <c r="E35" s="23"/>
      <c r="F35" s="23"/>
      <c r="G35" s="23"/>
      <c r="H35" s="63">
        <v>156.29</v>
      </c>
      <c r="I35" s="24">
        <f>M35</f>
        <v>0</v>
      </c>
      <c r="J35" s="24">
        <f t="shared" si="11"/>
        <v>0</v>
      </c>
      <c r="K35" s="23"/>
      <c r="L35" s="23"/>
      <c r="M35" s="23">
        <v>0</v>
      </c>
      <c r="N35" s="52">
        <f t="shared" si="12"/>
        <v>0</v>
      </c>
      <c r="O35" s="52">
        <f t="shared" si="13"/>
        <v>0</v>
      </c>
    </row>
    <row r="36" spans="1:15" s="25" customFormat="1" ht="21" x14ac:dyDescent="0.25">
      <c r="A36" s="33" t="s">
        <v>25</v>
      </c>
      <c r="B36" s="14" t="s">
        <v>42</v>
      </c>
      <c r="C36" s="15">
        <f>C37+C38+C39+C40+C41+C42+C43+C44+C45+C46+C47</f>
        <v>17389.03</v>
      </c>
      <c r="D36" s="22">
        <f>E36+F36+G36+H36</f>
        <v>17389.03</v>
      </c>
      <c r="E36" s="30">
        <f>E37+E38+E39+E40+E41+E42+E43+E44+E48+E49</f>
        <v>0</v>
      </c>
      <c r="F36" s="30">
        <f>F37+F38+F39+F40+F41+F42+F43+F44+F45+F46+F47</f>
        <v>0</v>
      </c>
      <c r="G36" s="30">
        <f>G39+G47</f>
        <v>900</v>
      </c>
      <c r="H36" s="30">
        <f>H37+H38+H39+H40+H41+H42+H43+H44+H45+H46+H47</f>
        <v>16489.03</v>
      </c>
      <c r="I36" s="30">
        <f>J36+K36+L36+M36</f>
        <v>3667.29</v>
      </c>
      <c r="J36" s="30">
        <f>J37+J38+J39+J40+J41+J42+J43+J44+J48+J49</f>
        <v>0</v>
      </c>
      <c r="K36" s="30">
        <f>K37+K38+K39+K40+K41+K42+K43+K44+K48+K49</f>
        <v>0</v>
      </c>
      <c r="L36" s="30">
        <f>L39+L47</f>
        <v>0</v>
      </c>
      <c r="M36" s="30">
        <f>M37+M38+M39+M40+M41+M42+M43+M44+M45</f>
        <v>3667.29</v>
      </c>
      <c r="N36" s="29">
        <f>I36/C36*100</f>
        <v>21.089675502313813</v>
      </c>
      <c r="O36" s="29">
        <f t="shared" si="13"/>
        <v>21.089675502313813</v>
      </c>
    </row>
    <row r="37" spans="1:15" ht="22.5" x14ac:dyDescent="0.25">
      <c r="A37" s="32" t="s">
        <v>26</v>
      </c>
      <c r="B37" s="13" t="s">
        <v>105</v>
      </c>
      <c r="C37" s="70">
        <v>1620.47</v>
      </c>
      <c r="D37" s="22">
        <v>1620.47</v>
      </c>
      <c r="E37" s="23"/>
      <c r="F37" s="23"/>
      <c r="G37" s="23"/>
      <c r="H37" s="65">
        <v>1620.47</v>
      </c>
      <c r="I37" s="27">
        <f>M37</f>
        <v>9.1199999999999992</v>
      </c>
      <c r="J37" s="23"/>
      <c r="K37" s="23"/>
      <c r="L37" s="23"/>
      <c r="M37" s="23">
        <v>9.1199999999999992</v>
      </c>
      <c r="N37" s="52">
        <f t="shared" ref="N37:N44" si="14">I37/C37*100</f>
        <v>0.56279968157386429</v>
      </c>
      <c r="O37" s="52">
        <f t="shared" ref="O37:O50" si="15">I37/C37*100</f>
        <v>0.56279968157386429</v>
      </c>
    </row>
    <row r="38" spans="1:15" x14ac:dyDescent="0.25">
      <c r="A38" s="32" t="s">
        <v>57</v>
      </c>
      <c r="B38" s="13" t="s">
        <v>106</v>
      </c>
      <c r="C38" s="70">
        <v>216.64</v>
      </c>
      <c r="D38" s="22">
        <v>216.64</v>
      </c>
      <c r="E38" s="23"/>
      <c r="F38" s="23"/>
      <c r="G38" s="23"/>
      <c r="H38" s="27">
        <v>216.64</v>
      </c>
      <c r="I38" s="27">
        <v>86.84</v>
      </c>
      <c r="J38" s="23"/>
      <c r="K38" s="23"/>
      <c r="L38" s="23"/>
      <c r="M38" s="23">
        <v>2.79</v>
      </c>
      <c r="N38" s="52">
        <f t="shared" si="14"/>
        <v>40.084933530280651</v>
      </c>
      <c r="O38" s="52">
        <f t="shared" si="15"/>
        <v>40.084933530280651</v>
      </c>
    </row>
    <row r="39" spans="1:15" x14ac:dyDescent="0.25">
      <c r="A39" s="32" t="s">
        <v>58</v>
      </c>
      <c r="B39" s="13" t="s">
        <v>107</v>
      </c>
      <c r="C39" s="70">
        <v>300</v>
      </c>
      <c r="D39" s="22">
        <f t="shared" ref="D39:D40" si="16">E39+F39+G39+H39</f>
        <v>300</v>
      </c>
      <c r="E39" s="23"/>
      <c r="F39" s="23"/>
      <c r="G39" s="27">
        <v>300</v>
      </c>
      <c r="H39" s="23"/>
      <c r="I39" s="27">
        <v>0</v>
      </c>
      <c r="J39" s="23"/>
      <c r="K39" s="23"/>
      <c r="L39" s="23"/>
      <c r="M39" s="23">
        <v>0</v>
      </c>
      <c r="N39" s="52">
        <f t="shared" si="14"/>
        <v>0</v>
      </c>
      <c r="O39" s="52">
        <f t="shared" si="15"/>
        <v>0</v>
      </c>
    </row>
    <row r="40" spans="1:15" x14ac:dyDescent="0.25">
      <c r="A40" s="32" t="s">
        <v>59</v>
      </c>
      <c r="B40" s="13" t="s">
        <v>43</v>
      </c>
      <c r="C40" s="69">
        <f>D40</f>
        <v>500</v>
      </c>
      <c r="D40" s="22">
        <f t="shared" si="16"/>
        <v>500</v>
      </c>
      <c r="E40" s="23"/>
      <c r="F40" s="23"/>
      <c r="G40" s="23"/>
      <c r="H40" s="65">
        <v>500</v>
      </c>
      <c r="I40" s="27">
        <v>0</v>
      </c>
      <c r="J40" s="23"/>
      <c r="K40" s="23"/>
      <c r="L40" s="23"/>
      <c r="M40" s="23">
        <v>0</v>
      </c>
      <c r="N40" s="21">
        <v>0</v>
      </c>
      <c r="O40" s="21">
        <v>0</v>
      </c>
    </row>
    <row r="41" spans="1:15" x14ac:dyDescent="0.25">
      <c r="A41" s="32" t="s">
        <v>60</v>
      </c>
      <c r="B41" s="13" t="s">
        <v>44</v>
      </c>
      <c r="C41" s="69">
        <v>9200</v>
      </c>
      <c r="D41" s="22">
        <v>9200</v>
      </c>
      <c r="E41" s="23"/>
      <c r="F41" s="23"/>
      <c r="G41" s="23"/>
      <c r="H41" s="27">
        <v>9200</v>
      </c>
      <c r="I41" s="27">
        <v>2890.53</v>
      </c>
      <c r="J41" s="23"/>
      <c r="K41" s="23"/>
      <c r="L41" s="23"/>
      <c r="M41" s="23">
        <v>2890.53</v>
      </c>
      <c r="N41" s="28">
        <f>I41/C41*100</f>
        <v>31.418804347826089</v>
      </c>
      <c r="O41" s="28">
        <f t="shared" si="15"/>
        <v>31.418804347826089</v>
      </c>
    </row>
    <row r="42" spans="1:15" x14ac:dyDescent="0.25">
      <c r="A42" s="32" t="s">
        <v>61</v>
      </c>
      <c r="B42" s="13" t="s">
        <v>45</v>
      </c>
      <c r="C42" s="69">
        <v>160</v>
      </c>
      <c r="D42" s="22">
        <v>160</v>
      </c>
      <c r="E42" s="23"/>
      <c r="F42" s="23"/>
      <c r="G42" s="23"/>
      <c r="H42" s="27">
        <v>160</v>
      </c>
      <c r="I42" s="27">
        <v>60</v>
      </c>
      <c r="J42" s="23"/>
      <c r="K42" s="23"/>
      <c r="L42" s="23"/>
      <c r="M42" s="23">
        <v>60</v>
      </c>
      <c r="N42" s="52">
        <f t="shared" si="14"/>
        <v>37.5</v>
      </c>
      <c r="O42" s="52">
        <f t="shared" si="15"/>
        <v>37.5</v>
      </c>
    </row>
    <row r="43" spans="1:15" x14ac:dyDescent="0.25">
      <c r="A43" s="32" t="s">
        <v>62</v>
      </c>
      <c r="B43" s="13" t="s">
        <v>46</v>
      </c>
      <c r="C43" s="69">
        <v>4221.92</v>
      </c>
      <c r="D43" s="22">
        <v>4221.92</v>
      </c>
      <c r="E43" s="23"/>
      <c r="F43" s="23"/>
      <c r="G43" s="23"/>
      <c r="H43" s="27">
        <v>4221.92</v>
      </c>
      <c r="I43" s="27">
        <v>704.85</v>
      </c>
      <c r="J43" s="23"/>
      <c r="K43" s="23"/>
      <c r="L43" s="23"/>
      <c r="M43" s="23">
        <v>704.85</v>
      </c>
      <c r="N43" s="52">
        <f>M43/H43*100</f>
        <v>16.695010800773108</v>
      </c>
      <c r="O43" s="52">
        <f t="shared" si="15"/>
        <v>16.695010800773108</v>
      </c>
    </row>
    <row r="44" spans="1:15" ht="41.45" customHeight="1" x14ac:dyDescent="0.25">
      <c r="A44" s="32" t="s">
        <v>63</v>
      </c>
      <c r="B44" s="13" t="s">
        <v>97</v>
      </c>
      <c r="C44" s="69">
        <v>270</v>
      </c>
      <c r="D44" s="22">
        <v>270</v>
      </c>
      <c r="E44" s="23"/>
      <c r="F44" s="23">
        <v>0</v>
      </c>
      <c r="G44" s="23"/>
      <c r="H44" s="27">
        <v>270</v>
      </c>
      <c r="I44" s="27">
        <v>0</v>
      </c>
      <c r="J44" s="23"/>
      <c r="K44" s="23">
        <v>0</v>
      </c>
      <c r="L44" s="23"/>
      <c r="M44" s="23">
        <v>0</v>
      </c>
      <c r="N44" s="52">
        <f t="shared" si="14"/>
        <v>0</v>
      </c>
      <c r="O44" s="52">
        <f t="shared" si="15"/>
        <v>0</v>
      </c>
    </row>
    <row r="45" spans="1:15" ht="12" customHeight="1" x14ac:dyDescent="0.25">
      <c r="A45" s="32" t="s">
        <v>64</v>
      </c>
      <c r="B45" s="13"/>
      <c r="C45" s="21"/>
      <c r="D45" s="22"/>
      <c r="E45" s="23"/>
      <c r="F45" s="27"/>
      <c r="G45" s="23"/>
      <c r="H45" s="27"/>
      <c r="I45" s="27"/>
      <c r="J45" s="23"/>
      <c r="K45" s="23"/>
      <c r="L45" s="23"/>
      <c r="M45" s="23"/>
      <c r="N45" s="52"/>
      <c r="O45" s="52"/>
    </row>
    <row r="46" spans="1:15" ht="24.75" customHeight="1" x14ac:dyDescent="0.25">
      <c r="A46" s="32" t="s">
        <v>65</v>
      </c>
      <c r="B46" s="13" t="s">
        <v>108</v>
      </c>
      <c r="C46" s="69">
        <v>300</v>
      </c>
      <c r="D46" s="22">
        <v>300</v>
      </c>
      <c r="E46" s="23"/>
      <c r="F46" s="23">
        <v>0</v>
      </c>
      <c r="G46" s="23"/>
      <c r="H46" s="27">
        <v>300</v>
      </c>
      <c r="I46" s="27">
        <v>0</v>
      </c>
      <c r="J46" s="23"/>
      <c r="K46" s="23">
        <v>0</v>
      </c>
      <c r="L46" s="23"/>
      <c r="M46" s="23">
        <v>0</v>
      </c>
      <c r="N46" s="52">
        <f t="shared" ref="N46:N47" si="17">I46/C46*100</f>
        <v>0</v>
      </c>
      <c r="O46" s="52">
        <f t="shared" ref="O46:O47" si="18">I46/C46*100</f>
        <v>0</v>
      </c>
    </row>
    <row r="47" spans="1:15" ht="41.45" customHeight="1" x14ac:dyDescent="0.25">
      <c r="A47" s="32" t="s">
        <v>110</v>
      </c>
      <c r="B47" s="13" t="s">
        <v>109</v>
      </c>
      <c r="C47" s="69">
        <v>600</v>
      </c>
      <c r="D47" s="22">
        <v>600</v>
      </c>
      <c r="E47" s="23"/>
      <c r="F47" s="23">
        <v>0</v>
      </c>
      <c r="G47" s="27">
        <v>600</v>
      </c>
      <c r="H47" s="23">
        <v>0</v>
      </c>
      <c r="I47" s="27"/>
      <c r="J47" s="23"/>
      <c r="K47" s="23">
        <v>0</v>
      </c>
      <c r="L47" s="23"/>
      <c r="M47" s="23">
        <v>0</v>
      </c>
      <c r="N47" s="52">
        <f t="shared" si="17"/>
        <v>0</v>
      </c>
      <c r="O47" s="52">
        <f t="shared" si="18"/>
        <v>0</v>
      </c>
    </row>
    <row r="48" spans="1:15" ht="33" customHeight="1" x14ac:dyDescent="0.25">
      <c r="A48" s="53" t="s">
        <v>64</v>
      </c>
      <c r="B48" s="55" t="s">
        <v>98</v>
      </c>
      <c r="C48" s="56">
        <v>0</v>
      </c>
      <c r="D48" s="60">
        <v>0</v>
      </c>
      <c r="E48" s="58"/>
      <c r="F48" s="59"/>
      <c r="G48" s="59"/>
      <c r="H48" s="59">
        <v>0</v>
      </c>
      <c r="I48" s="59">
        <v>0</v>
      </c>
      <c r="J48" s="59"/>
      <c r="K48" s="59"/>
      <c r="L48" s="59"/>
      <c r="M48" s="59">
        <v>0</v>
      </c>
      <c r="N48" s="54">
        <v>0</v>
      </c>
      <c r="O48" s="54">
        <v>0</v>
      </c>
    </row>
    <row r="49" spans="1:15" ht="20.45" customHeight="1" x14ac:dyDescent="0.25">
      <c r="A49" s="32" t="s">
        <v>65</v>
      </c>
      <c r="B49" s="13" t="s">
        <v>99</v>
      </c>
      <c r="C49" s="21">
        <v>0</v>
      </c>
      <c r="D49" s="24">
        <v>0</v>
      </c>
      <c r="E49" s="18"/>
      <c r="F49" s="23"/>
      <c r="G49" s="23"/>
      <c r="H49" s="23">
        <v>0</v>
      </c>
      <c r="I49" s="27">
        <v>0</v>
      </c>
      <c r="J49" s="23"/>
      <c r="K49" s="23"/>
      <c r="L49" s="23"/>
      <c r="M49" s="23">
        <v>0</v>
      </c>
      <c r="N49" s="21">
        <v>0</v>
      </c>
      <c r="O49" s="21">
        <v>0</v>
      </c>
    </row>
    <row r="50" spans="1:15" s="38" customFormat="1" ht="31.5" x14ac:dyDescent="0.25">
      <c r="A50" s="36" t="s">
        <v>27</v>
      </c>
      <c r="B50" s="14" t="s">
        <v>111</v>
      </c>
      <c r="C50" s="15">
        <f>C51+C52+C53+C54+C55</f>
        <v>18999.120000000003</v>
      </c>
      <c r="D50" s="37">
        <f>E50+F50+G50+H50</f>
        <v>18999.12</v>
      </c>
      <c r="E50" s="22">
        <f>E51+E53+E52+E54+E55</f>
        <v>0</v>
      </c>
      <c r="F50" s="22">
        <f>F53+F54+F55</f>
        <v>3897.3</v>
      </c>
      <c r="G50" s="22">
        <f>G51+G53+G52+G54+G55</f>
        <v>0</v>
      </c>
      <c r="H50" s="22">
        <f>H51+H52+H53+H54+H55</f>
        <v>15101.82</v>
      </c>
      <c r="I50" s="22">
        <f>J50+K50+L50+M50</f>
        <v>3347.7799999999997</v>
      </c>
      <c r="J50" s="22">
        <f>J51+J52+J53+J54+J55</f>
        <v>0</v>
      </c>
      <c r="K50" s="22">
        <f>K53+K54+K55</f>
        <v>389.83</v>
      </c>
      <c r="L50" s="22">
        <f>L51+L52+L53+L54+L55</f>
        <v>0</v>
      </c>
      <c r="M50" s="22">
        <f>M51+M52+M53+M54+M55</f>
        <v>2957.95</v>
      </c>
      <c r="N50" s="57">
        <f t="shared" ref="N50" si="19">I50/C50*100</f>
        <v>17.620710853976391</v>
      </c>
      <c r="O50" s="61">
        <f t="shared" si="15"/>
        <v>17.620710853976391</v>
      </c>
    </row>
    <row r="51" spans="1:15" x14ac:dyDescent="0.25">
      <c r="A51" s="32" t="s">
        <v>28</v>
      </c>
      <c r="B51" s="13" t="s">
        <v>48</v>
      </c>
      <c r="C51" s="68">
        <v>8828.2000000000007</v>
      </c>
      <c r="D51" s="37">
        <v>8828.2000000000007</v>
      </c>
      <c r="E51" s="35"/>
      <c r="F51" s="35"/>
      <c r="G51" s="35"/>
      <c r="H51" s="64">
        <v>8828.2000000000007</v>
      </c>
      <c r="I51" s="24">
        <v>1986.73</v>
      </c>
      <c r="J51" s="18"/>
      <c r="K51" s="35"/>
      <c r="L51" s="35"/>
      <c r="M51" s="35">
        <v>1986.73</v>
      </c>
      <c r="N51" s="51">
        <f t="shared" ref="N51:N54" si="20">I51/C51*100</f>
        <v>22.504361024897484</v>
      </c>
      <c r="O51" s="52">
        <f t="shared" ref="O51:O56" si="21">I51/C51*100</f>
        <v>22.504361024897484</v>
      </c>
    </row>
    <row r="52" spans="1:15" x14ac:dyDescent="0.25">
      <c r="A52" s="32" t="s">
        <v>66</v>
      </c>
      <c r="B52" s="13" t="s">
        <v>49</v>
      </c>
      <c r="C52" s="68">
        <v>2850</v>
      </c>
      <c r="D52" s="67">
        <v>2850</v>
      </c>
      <c r="E52" s="35"/>
      <c r="F52" s="35"/>
      <c r="G52" s="35"/>
      <c r="H52" s="64">
        <v>2850</v>
      </c>
      <c r="I52" s="24">
        <f>M52</f>
        <v>581.39</v>
      </c>
      <c r="J52" s="18"/>
      <c r="K52" s="35"/>
      <c r="L52" s="35"/>
      <c r="M52" s="35">
        <v>581.39</v>
      </c>
      <c r="N52" s="51">
        <f t="shared" si="20"/>
        <v>20.399649122807016</v>
      </c>
      <c r="O52" s="52">
        <f t="shared" si="21"/>
        <v>20.399649122807016</v>
      </c>
    </row>
    <row r="53" spans="1:15" ht="56.25" x14ac:dyDescent="0.25">
      <c r="A53" s="32" t="s">
        <v>67</v>
      </c>
      <c r="B53" s="13" t="s">
        <v>112</v>
      </c>
      <c r="C53" s="69">
        <v>2264.6</v>
      </c>
      <c r="D53" s="37">
        <v>2264.6</v>
      </c>
      <c r="E53" s="35"/>
      <c r="F53" s="35">
        <v>1132.3</v>
      </c>
      <c r="G53" s="35"/>
      <c r="H53" s="35">
        <v>1132.3</v>
      </c>
      <c r="I53" s="24">
        <f>K53+M53</f>
        <v>255.92</v>
      </c>
      <c r="J53" s="18"/>
      <c r="K53" s="35">
        <v>127.96</v>
      </c>
      <c r="L53" s="35"/>
      <c r="M53" s="35">
        <v>127.96</v>
      </c>
      <c r="N53" s="51">
        <f t="shared" si="20"/>
        <v>11.300891989755366</v>
      </c>
      <c r="O53" s="52">
        <f t="shared" si="21"/>
        <v>11.300891989755366</v>
      </c>
    </row>
    <row r="54" spans="1:15" ht="61.15" customHeight="1" x14ac:dyDescent="0.25">
      <c r="A54" s="32" t="s">
        <v>68</v>
      </c>
      <c r="B54" s="13" t="s">
        <v>113</v>
      </c>
      <c r="C54" s="69">
        <v>4530</v>
      </c>
      <c r="D54" s="37">
        <v>4530</v>
      </c>
      <c r="E54" s="35"/>
      <c r="F54" s="35">
        <v>2265</v>
      </c>
      <c r="G54" s="35"/>
      <c r="H54" s="35">
        <v>2265</v>
      </c>
      <c r="I54" s="24">
        <f>K54+M54</f>
        <v>523.74</v>
      </c>
      <c r="J54" s="18"/>
      <c r="K54" s="35">
        <v>261.87</v>
      </c>
      <c r="L54" s="35"/>
      <c r="M54" s="35">
        <v>261.87</v>
      </c>
      <c r="N54" s="51">
        <f t="shared" si="20"/>
        <v>11.56158940397351</v>
      </c>
      <c r="O54" s="52">
        <f t="shared" si="21"/>
        <v>11.56158940397351</v>
      </c>
    </row>
    <row r="55" spans="1:15" ht="33" customHeight="1" x14ac:dyDescent="0.25">
      <c r="A55" s="32" t="s">
        <v>69</v>
      </c>
      <c r="B55" s="13" t="s">
        <v>115</v>
      </c>
      <c r="C55" s="21">
        <v>526.32000000000005</v>
      </c>
      <c r="D55" s="37">
        <v>526.32000000000005</v>
      </c>
      <c r="E55" s="35"/>
      <c r="F55" s="35">
        <v>500</v>
      </c>
      <c r="G55" s="35"/>
      <c r="H55" s="35">
        <v>26.32</v>
      </c>
      <c r="I55" s="24"/>
      <c r="J55" s="18"/>
      <c r="K55" s="35"/>
      <c r="L55" s="35"/>
      <c r="M55" s="35"/>
      <c r="N55" s="51"/>
      <c r="O55" s="52"/>
    </row>
    <row r="56" spans="1:15" s="25" customFormat="1" ht="21" x14ac:dyDescent="0.25">
      <c r="A56" s="33" t="s">
        <v>70</v>
      </c>
      <c r="B56" s="14" t="s">
        <v>114</v>
      </c>
      <c r="C56" s="15">
        <f>C57+C58+C59</f>
        <v>618</v>
      </c>
      <c r="D56" s="39">
        <f>E56+F56+G56+H56</f>
        <v>618</v>
      </c>
      <c r="E56" s="30">
        <f>E57+E58</f>
        <v>0</v>
      </c>
      <c r="F56" s="30">
        <f t="shared" ref="F56" si="22">F57+F58</f>
        <v>0</v>
      </c>
      <c r="G56" s="30">
        <f>G57+G58+G59</f>
        <v>75.569999999999993</v>
      </c>
      <c r="H56" s="30">
        <f>H57+H58+H59</f>
        <v>542.43000000000006</v>
      </c>
      <c r="I56" s="30">
        <f>J56+K56+L56+M56</f>
        <v>0</v>
      </c>
      <c r="J56" s="30">
        <f>J57+J58</f>
        <v>0</v>
      </c>
      <c r="K56" s="30">
        <f t="shared" ref="K56" si="23">K57+K58</f>
        <v>0</v>
      </c>
      <c r="L56" s="30">
        <f>L57+L58+L59</f>
        <v>0</v>
      </c>
      <c r="M56" s="30">
        <f>M57+M58+M59</f>
        <v>0</v>
      </c>
      <c r="N56" s="57">
        <f t="shared" ref="N56" si="24">I56/C56*100</f>
        <v>0</v>
      </c>
      <c r="O56" s="62">
        <f t="shared" si="21"/>
        <v>0</v>
      </c>
    </row>
    <row r="57" spans="1:15" x14ac:dyDescent="0.25">
      <c r="A57" s="32" t="s">
        <v>71</v>
      </c>
      <c r="B57" s="13"/>
      <c r="C57" s="69"/>
      <c r="D57" s="39"/>
      <c r="E57" s="35"/>
      <c r="F57" s="35"/>
      <c r="G57" s="35"/>
      <c r="H57" s="35"/>
      <c r="I57" s="30"/>
      <c r="J57" s="35"/>
      <c r="K57" s="35"/>
      <c r="L57" s="35"/>
      <c r="M57" s="35"/>
      <c r="N57" s="51"/>
      <c r="O57" s="52"/>
    </row>
    <row r="58" spans="1:15" ht="22.5" x14ac:dyDescent="0.25">
      <c r="A58" s="32" t="s">
        <v>72</v>
      </c>
      <c r="B58" s="13" t="s">
        <v>116</v>
      </c>
      <c r="C58" s="69">
        <v>268</v>
      </c>
      <c r="D58" s="39">
        <v>268</v>
      </c>
      <c r="E58" s="35"/>
      <c r="F58" s="35"/>
      <c r="G58" s="35">
        <v>0</v>
      </c>
      <c r="H58" s="35">
        <v>268</v>
      </c>
      <c r="I58" s="30">
        <f t="shared" ref="I58:I59" si="25">J58+K58+L58+M58</f>
        <v>0</v>
      </c>
      <c r="J58" s="35"/>
      <c r="K58" s="35"/>
      <c r="L58" s="35">
        <v>0</v>
      </c>
      <c r="M58" s="35">
        <v>0</v>
      </c>
      <c r="N58" s="51">
        <f t="shared" ref="N58" si="26">I58/C58*100</f>
        <v>0</v>
      </c>
      <c r="O58" s="52">
        <f t="shared" ref="O58:O60" si="27">I58/C58*100</f>
        <v>0</v>
      </c>
    </row>
    <row r="59" spans="1:15" ht="22.5" x14ac:dyDescent="0.25">
      <c r="A59" s="32" t="s">
        <v>117</v>
      </c>
      <c r="B59" s="13" t="s">
        <v>53</v>
      </c>
      <c r="C59" s="69">
        <v>350</v>
      </c>
      <c r="D59" s="39">
        <v>350</v>
      </c>
      <c r="E59" s="35"/>
      <c r="F59" s="35"/>
      <c r="G59" s="35">
        <v>75.569999999999993</v>
      </c>
      <c r="H59" s="35">
        <v>274.43</v>
      </c>
      <c r="I59" s="30">
        <f t="shared" si="25"/>
        <v>0</v>
      </c>
      <c r="J59" s="35"/>
      <c r="K59" s="35"/>
      <c r="L59" s="64"/>
      <c r="M59" s="35"/>
      <c r="N59" s="51">
        <f t="shared" ref="N59" si="28">I59/C59*100</f>
        <v>0</v>
      </c>
      <c r="O59" s="52">
        <f t="shared" ref="O59" si="29">I59/C59*100</f>
        <v>0</v>
      </c>
    </row>
    <row r="60" spans="1:15" s="25" customFormat="1" ht="21" x14ac:dyDescent="0.25">
      <c r="A60" s="33" t="s">
        <v>73</v>
      </c>
      <c r="B60" s="14" t="s">
        <v>118</v>
      </c>
      <c r="C60" s="15">
        <f>E60+F60+G60+H60</f>
        <v>350</v>
      </c>
      <c r="D60" s="22">
        <f>C60</f>
        <v>350</v>
      </c>
      <c r="E60" s="22">
        <f>E61+E62</f>
        <v>0</v>
      </c>
      <c r="F60" s="22">
        <f t="shared" ref="F60:H60" si="30">F61+F62</f>
        <v>0</v>
      </c>
      <c r="G60" s="22">
        <f t="shared" si="30"/>
        <v>0</v>
      </c>
      <c r="H60" s="22">
        <f t="shared" si="30"/>
        <v>350</v>
      </c>
      <c r="I60" s="22">
        <f>J60+K60+L60+M60</f>
        <v>0</v>
      </c>
      <c r="J60" s="22">
        <f>J61+J62</f>
        <v>0</v>
      </c>
      <c r="K60" s="22">
        <f t="shared" ref="K60:L60" si="31">K61+K62</f>
        <v>0</v>
      </c>
      <c r="L60" s="22">
        <f t="shared" si="31"/>
        <v>0</v>
      </c>
      <c r="M60" s="22">
        <v>0</v>
      </c>
      <c r="N60" s="15">
        <f t="shared" ref="N60" si="32">I60/C60*100</f>
        <v>0</v>
      </c>
      <c r="O60" s="15">
        <f t="shared" si="27"/>
        <v>0</v>
      </c>
    </row>
    <row r="61" spans="1:15" ht="13.9" customHeight="1" x14ac:dyDescent="0.25">
      <c r="A61" s="32" t="s">
        <v>74</v>
      </c>
      <c r="B61" s="13" t="s">
        <v>55</v>
      </c>
      <c r="C61" s="71">
        <v>350</v>
      </c>
      <c r="D61" s="22">
        <v>350</v>
      </c>
      <c r="E61" s="35"/>
      <c r="F61" s="35"/>
      <c r="G61" s="35"/>
      <c r="H61" s="35">
        <v>350</v>
      </c>
      <c r="I61" s="35">
        <v>0</v>
      </c>
      <c r="J61" s="35"/>
      <c r="K61" s="35"/>
      <c r="L61" s="35"/>
      <c r="M61" s="35">
        <v>0</v>
      </c>
      <c r="N61" s="35"/>
      <c r="O61" s="35"/>
    </row>
    <row r="62" spans="1:15" ht="22.5" hidden="1" x14ac:dyDescent="0.25">
      <c r="A62" s="32" t="s">
        <v>75</v>
      </c>
      <c r="B62" s="13" t="s">
        <v>56</v>
      </c>
      <c r="C62" s="11"/>
      <c r="D62" s="12"/>
      <c r="E62" s="18"/>
      <c r="F62" s="18"/>
      <c r="G62" s="18"/>
      <c r="H62" s="18"/>
      <c r="I62" s="19"/>
      <c r="J62" s="18"/>
      <c r="K62" s="18"/>
      <c r="L62" s="18"/>
      <c r="M62" s="18"/>
      <c r="N62" s="18"/>
      <c r="O62" s="18"/>
    </row>
    <row r="63" spans="1:15" x14ac:dyDescent="0.25">
      <c r="A63" s="34"/>
    </row>
  </sheetData>
  <mergeCells count="68">
    <mergeCell ref="A19:A20"/>
    <mergeCell ref="A22:A23"/>
    <mergeCell ref="O22:O23"/>
    <mergeCell ref="B25:O25"/>
    <mergeCell ref="B5:O5"/>
    <mergeCell ref="D22:D23"/>
    <mergeCell ref="E22:E23"/>
    <mergeCell ref="F22:F23"/>
    <mergeCell ref="G22:G23"/>
    <mergeCell ref="H22:H23"/>
    <mergeCell ref="B18:O18"/>
    <mergeCell ref="C19:C20"/>
    <mergeCell ref="D19:D20"/>
    <mergeCell ref="E19:E20"/>
    <mergeCell ref="F19:F20"/>
    <mergeCell ref="G19:G20"/>
    <mergeCell ref="B1:O1"/>
    <mergeCell ref="B2:O2"/>
    <mergeCell ref="B3:O3"/>
    <mergeCell ref="B19:B20"/>
    <mergeCell ref="B22:B23"/>
    <mergeCell ref="I22:I23"/>
    <mergeCell ref="J22:J23"/>
    <mergeCell ref="K22:K23"/>
    <mergeCell ref="L22:L23"/>
    <mergeCell ref="M22:M23"/>
    <mergeCell ref="N22:N23"/>
    <mergeCell ref="L19:L20"/>
    <mergeCell ref="M19:M20"/>
    <mergeCell ref="N19:N20"/>
    <mergeCell ref="O19:O20"/>
    <mergeCell ref="C22:C23"/>
    <mergeCell ref="H19:H20"/>
    <mergeCell ref="I19:I20"/>
    <mergeCell ref="J19:J20"/>
    <mergeCell ref="K19:K20"/>
    <mergeCell ref="J16:J17"/>
    <mergeCell ref="K16:K17"/>
    <mergeCell ref="H16:H17"/>
    <mergeCell ref="I16:I17"/>
    <mergeCell ref="L16:L17"/>
    <mergeCell ref="M16:M17"/>
    <mergeCell ref="N16:N17"/>
    <mergeCell ref="O16:O17"/>
    <mergeCell ref="M13:M14"/>
    <mergeCell ref="N13:N14"/>
    <mergeCell ref="O13:O14"/>
    <mergeCell ref="L13:L14"/>
    <mergeCell ref="C16:C17"/>
    <mergeCell ref="D16:D17"/>
    <mergeCell ref="E16:E17"/>
    <mergeCell ref="F16:F17"/>
    <mergeCell ref="G16:G17"/>
    <mergeCell ref="B9:O9"/>
    <mergeCell ref="B10:B14"/>
    <mergeCell ref="C10:O10"/>
    <mergeCell ref="C11:H11"/>
    <mergeCell ref="C12:H12"/>
    <mergeCell ref="I11:O11"/>
    <mergeCell ref="I12:O12"/>
    <mergeCell ref="C13:C14"/>
    <mergeCell ref="E13:E14"/>
    <mergeCell ref="F13:F14"/>
    <mergeCell ref="G13:G14"/>
    <mergeCell ref="H13:H14"/>
    <mergeCell ref="I13:I14"/>
    <mergeCell ref="J13:J14"/>
    <mergeCell ref="K13:K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view="pageBreakPreview" topLeftCell="B37" zoomScale="120" zoomScaleNormal="130" zoomScaleSheetLayoutView="120" workbookViewId="0">
      <selection activeCell="B4" sqref="B4:C4"/>
    </sheetView>
  </sheetViews>
  <sheetFormatPr defaultRowHeight="15" x14ac:dyDescent="0.25"/>
  <cols>
    <col min="1" max="1" width="4.140625" customWidth="1"/>
    <col min="2" max="2" width="46.140625" customWidth="1"/>
    <col min="3" max="3" width="55.42578125" style="43" customWidth="1"/>
    <col min="4" max="5" width="8.85546875" hidden="1" customWidth="1"/>
  </cols>
  <sheetData>
    <row r="1" spans="1:3" ht="15.75" x14ac:dyDescent="0.25">
      <c r="B1" s="114" t="s">
        <v>76</v>
      </c>
      <c r="C1" s="114"/>
    </row>
    <row r="2" spans="1:3" ht="12.6" customHeight="1" x14ac:dyDescent="0.25">
      <c r="B2" s="118" t="s">
        <v>100</v>
      </c>
      <c r="C2" s="118"/>
    </row>
    <row r="3" spans="1:3" ht="15.75" x14ac:dyDescent="0.25">
      <c r="B3" s="119" t="s">
        <v>136</v>
      </c>
      <c r="C3" s="119"/>
    </row>
    <row r="4" spans="1:3" ht="18.75" x14ac:dyDescent="0.3">
      <c r="B4" s="126" t="s">
        <v>77</v>
      </c>
      <c r="C4" s="126"/>
    </row>
    <row r="5" spans="1:3" ht="15.75" x14ac:dyDescent="0.25">
      <c r="B5" s="120" t="s">
        <v>101</v>
      </c>
      <c r="C5" s="120"/>
    </row>
    <row r="6" spans="1:3" x14ac:dyDescent="0.25">
      <c r="A6" s="48"/>
      <c r="B6" s="113" t="s">
        <v>16</v>
      </c>
      <c r="C6" s="113"/>
    </row>
    <row r="7" spans="1:3" ht="14.45" customHeight="1" x14ac:dyDescent="0.25">
      <c r="A7" s="111" t="s">
        <v>78</v>
      </c>
      <c r="B7" s="127" t="s">
        <v>89</v>
      </c>
      <c r="C7" s="128"/>
    </row>
    <row r="8" spans="1:3" ht="11.45" customHeight="1" x14ac:dyDescent="0.25">
      <c r="A8" s="112"/>
      <c r="B8" s="129"/>
      <c r="C8" s="130"/>
    </row>
    <row r="9" spans="1:3" ht="57.75" customHeight="1" x14ac:dyDescent="0.25">
      <c r="A9" s="32"/>
      <c r="B9" s="72" t="s">
        <v>90</v>
      </c>
      <c r="C9" s="73" t="s">
        <v>131</v>
      </c>
    </row>
    <row r="10" spans="1:3" ht="58.5" customHeight="1" x14ac:dyDescent="0.25">
      <c r="A10" s="32"/>
      <c r="B10" s="72" t="s">
        <v>90</v>
      </c>
      <c r="C10" s="73" t="s">
        <v>128</v>
      </c>
    </row>
    <row r="11" spans="1:3" ht="14.45" customHeight="1" x14ac:dyDescent="0.25">
      <c r="A11" s="111" t="s">
        <v>21</v>
      </c>
      <c r="B11" s="127" t="s">
        <v>19</v>
      </c>
      <c r="C11" s="128"/>
    </row>
    <row r="12" spans="1:3" ht="7.9" customHeight="1" x14ac:dyDescent="0.25">
      <c r="A12" s="112"/>
      <c r="B12" s="129"/>
      <c r="C12" s="130"/>
    </row>
    <row r="13" spans="1:3" ht="34.5" x14ac:dyDescent="0.25">
      <c r="A13" s="32"/>
      <c r="B13" s="72" t="s">
        <v>18</v>
      </c>
      <c r="C13" s="74" t="s">
        <v>80</v>
      </c>
    </row>
    <row r="14" spans="1:3" x14ac:dyDescent="0.25">
      <c r="A14" s="32"/>
      <c r="B14" s="45"/>
      <c r="C14" s="47"/>
    </row>
    <row r="15" spans="1:3" x14ac:dyDescent="0.25">
      <c r="A15" s="32"/>
      <c r="B15" s="45"/>
      <c r="C15" s="47"/>
    </row>
    <row r="16" spans="1:3" x14ac:dyDescent="0.25">
      <c r="A16" s="32"/>
      <c r="B16" s="122" t="s">
        <v>17</v>
      </c>
      <c r="C16" s="123"/>
    </row>
    <row r="17" spans="1:3" ht="13.15" customHeight="1" x14ac:dyDescent="0.25">
      <c r="A17" s="33" t="s">
        <v>78</v>
      </c>
      <c r="B17" s="124" t="s">
        <v>30</v>
      </c>
      <c r="C17" s="125"/>
    </row>
    <row r="18" spans="1:3" ht="24" customHeight="1" x14ac:dyDescent="0.25">
      <c r="A18" s="32"/>
      <c r="B18" s="75" t="s">
        <v>92</v>
      </c>
      <c r="C18" s="46" t="s">
        <v>92</v>
      </c>
    </row>
    <row r="19" spans="1:3" ht="24" customHeight="1" x14ac:dyDescent="0.25">
      <c r="A19" s="32"/>
      <c r="B19" s="75" t="s">
        <v>33</v>
      </c>
      <c r="C19" s="46" t="s">
        <v>83</v>
      </c>
    </row>
    <row r="20" spans="1:3" ht="11.45" customHeight="1" x14ac:dyDescent="0.25">
      <c r="A20" s="32"/>
      <c r="B20" s="41"/>
      <c r="C20" s="47"/>
    </row>
    <row r="21" spans="1:3" ht="20.45" customHeight="1" x14ac:dyDescent="0.25">
      <c r="A21" s="33" t="s">
        <v>21</v>
      </c>
      <c r="B21" s="124" t="s">
        <v>35</v>
      </c>
      <c r="C21" s="125"/>
    </row>
    <row r="22" spans="1:3" ht="22.5" x14ac:dyDescent="0.25">
      <c r="A22" s="32"/>
      <c r="B22" s="42" t="s">
        <v>135</v>
      </c>
      <c r="C22" s="42" t="s">
        <v>93</v>
      </c>
    </row>
    <row r="23" spans="1:3" ht="22.5" x14ac:dyDescent="0.25">
      <c r="A23" s="32"/>
      <c r="B23" s="42" t="s">
        <v>37</v>
      </c>
      <c r="C23" s="42" t="s">
        <v>37</v>
      </c>
    </row>
    <row r="24" spans="1:3" ht="21" hidden="1" customHeight="1" x14ac:dyDescent="0.25">
      <c r="A24" s="32"/>
      <c r="B24" s="42" t="s">
        <v>38</v>
      </c>
      <c r="C24" s="76"/>
    </row>
    <row r="25" spans="1:3" ht="59.25" customHeight="1" x14ac:dyDescent="0.25">
      <c r="A25" s="32"/>
      <c r="B25" s="42" t="s">
        <v>38</v>
      </c>
      <c r="C25" s="73" t="s">
        <v>129</v>
      </c>
    </row>
    <row r="26" spans="1:3" ht="60" customHeight="1" x14ac:dyDescent="0.25">
      <c r="A26" s="32"/>
      <c r="B26" s="42" t="s">
        <v>39</v>
      </c>
      <c r="C26" s="73" t="s">
        <v>130</v>
      </c>
    </row>
    <row r="27" spans="1:3" ht="51.6" customHeight="1" x14ac:dyDescent="0.25">
      <c r="A27" s="32"/>
      <c r="B27" s="42" t="s">
        <v>94</v>
      </c>
      <c r="C27" s="77" t="s">
        <v>94</v>
      </c>
    </row>
    <row r="28" spans="1:3" ht="10.15" customHeight="1" x14ac:dyDescent="0.25">
      <c r="A28" s="33" t="s">
        <v>25</v>
      </c>
      <c r="B28" s="124" t="s">
        <v>42</v>
      </c>
      <c r="C28" s="125"/>
    </row>
    <row r="29" spans="1:3" x14ac:dyDescent="0.25">
      <c r="A29" s="32"/>
      <c r="B29" s="42" t="s">
        <v>43</v>
      </c>
      <c r="C29" s="46" t="s">
        <v>84</v>
      </c>
    </row>
    <row r="30" spans="1:3" ht="22.5" x14ac:dyDescent="0.25">
      <c r="A30" s="32"/>
      <c r="B30" s="42" t="s">
        <v>95</v>
      </c>
      <c r="C30" s="46" t="s">
        <v>95</v>
      </c>
    </row>
    <row r="31" spans="1:3" x14ac:dyDescent="0.25">
      <c r="A31" s="32"/>
      <c r="B31" s="42" t="s">
        <v>133</v>
      </c>
      <c r="C31" s="42" t="s">
        <v>133</v>
      </c>
    </row>
    <row r="32" spans="1:3" x14ac:dyDescent="0.25">
      <c r="A32" s="32"/>
      <c r="B32" s="42" t="s">
        <v>45</v>
      </c>
      <c r="C32" s="44" t="s">
        <v>45</v>
      </c>
    </row>
    <row r="33" spans="1:3" ht="22.5" x14ac:dyDescent="0.25">
      <c r="A33" s="32"/>
      <c r="B33" s="42" t="s">
        <v>46</v>
      </c>
      <c r="C33" s="46" t="s">
        <v>102</v>
      </c>
    </row>
    <row r="34" spans="1:3" ht="21" customHeight="1" x14ac:dyDescent="0.25">
      <c r="A34" s="32"/>
      <c r="B34" s="42" t="s">
        <v>96</v>
      </c>
      <c r="C34" s="46" t="s">
        <v>103</v>
      </c>
    </row>
    <row r="35" spans="1:3" ht="33" customHeight="1" x14ac:dyDescent="0.25">
      <c r="A35" s="32"/>
      <c r="B35" s="42" t="s">
        <v>97</v>
      </c>
      <c r="C35" s="46" t="s">
        <v>97</v>
      </c>
    </row>
    <row r="36" spans="1:3" ht="51.6" customHeight="1" x14ac:dyDescent="0.25">
      <c r="A36" s="32"/>
      <c r="B36" s="42" t="s">
        <v>107</v>
      </c>
      <c r="C36" s="46" t="s">
        <v>134</v>
      </c>
    </row>
    <row r="37" spans="1:3" ht="31.9" customHeight="1" x14ac:dyDescent="0.25">
      <c r="A37" s="36" t="s">
        <v>70</v>
      </c>
      <c r="B37" s="124" t="s">
        <v>47</v>
      </c>
      <c r="C37" s="125"/>
    </row>
    <row r="38" spans="1:3" ht="23.25" x14ac:dyDescent="0.25">
      <c r="A38" s="32"/>
      <c r="B38" s="42" t="s">
        <v>48</v>
      </c>
      <c r="C38" s="49" t="s">
        <v>104</v>
      </c>
    </row>
    <row r="39" spans="1:3" x14ac:dyDescent="0.25">
      <c r="A39" s="32"/>
      <c r="B39" s="42" t="s">
        <v>49</v>
      </c>
      <c r="C39" s="49" t="s">
        <v>88</v>
      </c>
    </row>
    <row r="40" spans="1:3" ht="65.25" customHeight="1" x14ac:dyDescent="0.25">
      <c r="A40" s="32"/>
      <c r="B40" s="42" t="s">
        <v>132</v>
      </c>
      <c r="C40" s="49" t="s">
        <v>87</v>
      </c>
    </row>
    <row r="41" spans="1:3" ht="70.5" customHeight="1" x14ac:dyDescent="0.25">
      <c r="A41" s="32"/>
      <c r="B41" s="42" t="s">
        <v>113</v>
      </c>
      <c r="C41" s="13" t="s">
        <v>87</v>
      </c>
    </row>
    <row r="42" spans="1:3" ht="93" customHeight="1" x14ac:dyDescent="0.25">
      <c r="A42" s="32"/>
      <c r="B42" s="42" t="s">
        <v>50</v>
      </c>
      <c r="C42" s="50" t="s">
        <v>119</v>
      </c>
    </row>
    <row r="43" spans="1:3" ht="20.45" customHeight="1" x14ac:dyDescent="0.25">
      <c r="A43" s="33" t="s">
        <v>70</v>
      </c>
      <c r="B43" s="124" t="s">
        <v>51</v>
      </c>
      <c r="C43" s="125"/>
    </row>
    <row r="44" spans="1:3" ht="22.5" x14ac:dyDescent="0.25">
      <c r="A44" s="32"/>
      <c r="B44" s="42" t="s">
        <v>52</v>
      </c>
      <c r="C44" s="47" t="s">
        <v>86</v>
      </c>
    </row>
    <row r="45" spans="1:3" ht="21" customHeight="1" x14ac:dyDescent="0.25">
      <c r="A45" s="32"/>
      <c r="B45" s="42" t="s">
        <v>53</v>
      </c>
      <c r="C45" s="47" t="s">
        <v>81</v>
      </c>
    </row>
    <row r="46" spans="1:3" x14ac:dyDescent="0.25">
      <c r="A46" s="33" t="s">
        <v>73</v>
      </c>
      <c r="B46" s="124" t="s">
        <v>54</v>
      </c>
      <c r="C46" s="125"/>
    </row>
    <row r="47" spans="1:3" ht="22.5" x14ac:dyDescent="0.25">
      <c r="A47" s="32"/>
      <c r="B47" s="42" t="s">
        <v>55</v>
      </c>
      <c r="C47" s="46" t="s">
        <v>85</v>
      </c>
    </row>
    <row r="48" spans="1:3" ht="1.1499999999999999" customHeight="1" x14ac:dyDescent="0.25"/>
    <row r="49" spans="1:3" ht="13.9" customHeight="1" x14ac:dyDescent="0.25">
      <c r="A49" s="121" t="s">
        <v>127</v>
      </c>
      <c r="B49" s="121"/>
      <c r="C49" s="121"/>
    </row>
    <row r="50" spans="1:3" ht="15.75" x14ac:dyDescent="0.25">
      <c r="A50" s="114" t="s">
        <v>82</v>
      </c>
      <c r="B50" s="114"/>
      <c r="C50" s="114"/>
    </row>
    <row r="51" spans="1:3" ht="15.75" hidden="1" x14ac:dyDescent="0.25">
      <c r="A51" s="40" t="s">
        <v>79</v>
      </c>
    </row>
  </sheetData>
  <mergeCells count="19">
    <mergeCell ref="A50:C50"/>
    <mergeCell ref="B16:C16"/>
    <mergeCell ref="B46:C46"/>
    <mergeCell ref="B4:C4"/>
    <mergeCell ref="B17:C17"/>
    <mergeCell ref="B21:C21"/>
    <mergeCell ref="B28:C28"/>
    <mergeCell ref="B37:C37"/>
    <mergeCell ref="B43:C43"/>
    <mergeCell ref="B6:C6"/>
    <mergeCell ref="B7:C8"/>
    <mergeCell ref="B11:C12"/>
    <mergeCell ref="A11:A12"/>
    <mergeCell ref="A7:A8"/>
    <mergeCell ref="B1:C1"/>
    <mergeCell ref="B2:C2"/>
    <mergeCell ref="B3:C3"/>
    <mergeCell ref="B5:C5"/>
    <mergeCell ref="A49:C49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исполнение</vt:lpstr>
      <vt:lpstr>поясн.зап к отчету о реал МП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79823810666</dc:creator>
  <cp:lastModifiedBy>Ольга Станиславовна Леонченкова</cp:lastModifiedBy>
  <cp:lastPrinted>2023-04-18T09:03:32Z</cp:lastPrinted>
  <dcterms:created xsi:type="dcterms:W3CDTF">2023-02-06T07:11:56Z</dcterms:created>
  <dcterms:modified xsi:type="dcterms:W3CDTF">2024-05-14T06:26:28Z</dcterms:modified>
</cp:coreProperties>
</file>