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оправка Реш СД № от16.12.2021 г Попр №4\"/>
    </mc:Choice>
  </mc:AlternateContent>
  <bookViews>
    <workbookView xWindow="360" yWindow="276" windowWidth="14940" windowHeight="9156" firstSheet="9" activeTab="10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  <sheet name="Бюджет  2021-2023Попр 1 (Ут (2" sheetId="12" r:id="rId8"/>
    <sheet name="Поправка№&quot;2 от 17.06.21 г (3)" sheetId="14" r:id="rId9"/>
    <sheet name="Поправка№&quot;3 от 23.09.21 г (2)" sheetId="13" r:id="rId10"/>
    <sheet name="Поправка№&quot;4 от 16.12.21 г (3)" sheetId="15" r:id="rId11"/>
    <sheet name="Лист1" sheetId="10" r:id="rId12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7">'Бюджет  2021-2023Попр 1 (Ут (2'!#REF!</definedName>
    <definedName name="APPT" localSheetId="8">'Поправка№"2 от 17.06.21 г (3)'!#REF!</definedName>
    <definedName name="APPT" localSheetId="9">'Поправка№"3 от 23.09.21 г (2)'!#REF!</definedName>
    <definedName name="APPT" localSheetId="10">'Поправка№"4 от 16.12.21 г (3)'!#REF!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7">'Бюджет  2021-2023Попр 1 (Ут (2'!$F$24</definedName>
    <definedName name="FIO" localSheetId="8">'Поправка№"2 от 17.06.21 г (3)'!$F$24</definedName>
    <definedName name="FIO" localSheetId="9">'Поправка№"3 от 23.09.21 г (2)'!$F$24</definedName>
    <definedName name="FIO" localSheetId="10">'Поправка№"4 от 16.12.21 г (3)'!$F$24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7">'Бюджет  2021-2023Попр 1 (Ут (2'!$J$72</definedName>
    <definedName name="LAST_CELL" localSheetId="8">'Поправка№"2 от 17.06.21 г (3)'!$J$71</definedName>
    <definedName name="LAST_CELL" localSheetId="9">'Поправка№"3 от 23.09.21 г (2)'!$J$71</definedName>
    <definedName name="LAST_CELL" localSheetId="10">'Поправка№"4 от 16.12.21 г (3)'!$J$71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7">'Бюджет  2021-2023Попр 1 (Ут (2'!$A$24:$H$25</definedName>
    <definedName name="SIGN" localSheetId="8">'Поправка№"2 от 17.06.21 г (3)'!$A$24:$H$25</definedName>
    <definedName name="SIGN" localSheetId="9">'Поправка№"3 от 23.09.21 г (2)'!$A$24:$H$25</definedName>
    <definedName name="SIGN" localSheetId="10">'Поправка№"4 от 16.12.21 г (3)'!$A$24:$H$25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62913"/>
</workbook>
</file>

<file path=xl/calcChain.xml><?xml version="1.0" encoding="utf-8"?>
<calcChain xmlns="http://schemas.openxmlformats.org/spreadsheetml/2006/main">
  <c r="D64" i="15" l="1"/>
  <c r="F61" i="15"/>
  <c r="E61" i="15"/>
  <c r="D57" i="15"/>
  <c r="D56" i="15" s="1"/>
  <c r="F56" i="15"/>
  <c r="E56" i="15"/>
  <c r="F53" i="15"/>
  <c r="E53" i="15"/>
  <c r="D53" i="15"/>
  <c r="E50" i="15"/>
  <c r="D50" i="15"/>
  <c r="D49" i="15" s="1"/>
  <c r="F49" i="15"/>
  <c r="E49" i="15"/>
  <c r="F46" i="15"/>
  <c r="D46" i="15"/>
  <c r="F43" i="15"/>
  <c r="D43" i="15"/>
  <c r="F40" i="15"/>
  <c r="D40" i="15"/>
  <c r="F38" i="15"/>
  <c r="E38" i="15"/>
  <c r="F30" i="15"/>
  <c r="E30" i="15"/>
  <c r="E28" i="15" s="1"/>
  <c r="D28" i="15"/>
  <c r="G28" i="15"/>
  <c r="G66" i="15" s="1"/>
  <c r="F28" i="15"/>
  <c r="G25" i="15"/>
  <c r="F25" i="15"/>
  <c r="E25" i="15"/>
  <c r="D25" i="15"/>
  <c r="G23" i="15"/>
  <c r="F23" i="15"/>
  <c r="E23" i="15"/>
  <c r="D23" i="15"/>
  <c r="F12" i="15"/>
  <c r="E12" i="15"/>
  <c r="D12" i="15"/>
  <c r="D38" i="15" l="1"/>
  <c r="D66" i="15"/>
  <c r="D69" i="15" s="1"/>
  <c r="E66" i="15"/>
  <c r="D12" i="13"/>
  <c r="D40" i="13"/>
  <c r="D43" i="13"/>
  <c r="D46" i="13"/>
  <c r="D53" i="13"/>
  <c r="D50" i="13"/>
  <c r="D30" i="13"/>
  <c r="D64" i="14" l="1"/>
  <c r="F61" i="14"/>
  <c r="E61" i="14"/>
  <c r="D57" i="14"/>
  <c r="D56" i="14" s="1"/>
  <c r="D66" i="14" s="1"/>
  <c r="D69" i="14" s="1"/>
  <c r="F56" i="14"/>
  <c r="E56" i="14"/>
  <c r="F53" i="14"/>
  <c r="E53" i="14"/>
  <c r="D53" i="14"/>
  <c r="E50" i="14"/>
  <c r="E49" i="14" s="1"/>
  <c r="F49" i="14"/>
  <c r="D49" i="14"/>
  <c r="F46" i="14"/>
  <c r="F43" i="14"/>
  <c r="F38" i="14" s="1"/>
  <c r="F40" i="14"/>
  <c r="E38" i="14"/>
  <c r="D38" i="14"/>
  <c r="F30" i="14"/>
  <c r="E30" i="14"/>
  <c r="E28" i="14" s="1"/>
  <c r="G28" i="14"/>
  <c r="G66" i="14" s="1"/>
  <c r="F28" i="14"/>
  <c r="D28" i="14"/>
  <c r="G25" i="14"/>
  <c r="F25" i="14"/>
  <c r="E25" i="14"/>
  <c r="D25" i="14"/>
  <c r="G23" i="14"/>
  <c r="F23" i="14"/>
  <c r="E23" i="14"/>
  <c r="D23" i="14"/>
  <c r="F12" i="14"/>
  <c r="E12" i="14"/>
  <c r="D12" i="14"/>
  <c r="E66" i="14" l="1"/>
  <c r="E12" i="13"/>
  <c r="F12" i="13"/>
  <c r="D64" i="13" l="1"/>
  <c r="F61" i="13"/>
  <c r="E61" i="13"/>
  <c r="D57" i="13"/>
  <c r="D56" i="13" s="1"/>
  <c r="F56" i="13"/>
  <c r="E56" i="13"/>
  <c r="F53" i="13"/>
  <c r="E53" i="13"/>
  <c r="E50" i="13"/>
  <c r="E49" i="13" s="1"/>
  <c r="D49" i="13"/>
  <c r="F49" i="13"/>
  <c r="F46" i="13"/>
  <c r="F43" i="13"/>
  <c r="F40" i="13"/>
  <c r="F38" i="13" s="1"/>
  <c r="E38" i="13"/>
  <c r="D38" i="13"/>
  <c r="F30" i="13"/>
  <c r="F28" i="13" s="1"/>
  <c r="E30" i="13"/>
  <c r="E28" i="13" s="1"/>
  <c r="E66" i="13" s="1"/>
  <c r="G28" i="13"/>
  <c r="G66" i="13" s="1"/>
  <c r="D28" i="13"/>
  <c r="D66" i="13" s="1"/>
  <c r="G25" i="13"/>
  <c r="F25" i="13"/>
  <c r="E25" i="13"/>
  <c r="D25" i="13"/>
  <c r="G23" i="13"/>
  <c r="F23" i="13"/>
  <c r="E23" i="13"/>
  <c r="D23" i="13"/>
  <c r="D69" i="13" l="1"/>
  <c r="D64" i="12"/>
  <c r="F61" i="12"/>
  <c r="E61" i="12"/>
  <c r="D61" i="12"/>
  <c r="D57" i="12"/>
  <c r="F56" i="12"/>
  <c r="E56" i="12"/>
  <c r="D56" i="12"/>
  <c r="F53" i="12"/>
  <c r="E53" i="12"/>
  <c r="D53" i="12"/>
  <c r="E50" i="12"/>
  <c r="E49" i="12" s="1"/>
  <c r="D50" i="12"/>
  <c r="F49" i="12"/>
  <c r="D49" i="12"/>
  <c r="F46" i="12"/>
  <c r="E46" i="12"/>
  <c r="D46" i="12"/>
  <c r="F43" i="12"/>
  <c r="E43" i="12"/>
  <c r="F40" i="12"/>
  <c r="F38" i="12" s="1"/>
  <c r="E40" i="12"/>
  <c r="D40" i="12"/>
  <c r="D38" i="12" s="1"/>
  <c r="E38" i="12"/>
  <c r="F30" i="12"/>
  <c r="E30" i="12"/>
  <c r="D30" i="12"/>
  <c r="G28" i="12"/>
  <c r="F28" i="12"/>
  <c r="E28" i="12"/>
  <c r="D28" i="12"/>
  <c r="G25" i="12"/>
  <c r="F25" i="12"/>
  <c r="E25" i="12"/>
  <c r="D25" i="12"/>
  <c r="G23" i="12"/>
  <c r="F23" i="12"/>
  <c r="F67" i="12" s="1"/>
  <c r="E23" i="12"/>
  <c r="D23" i="12"/>
  <c r="D67" i="12" s="1"/>
  <c r="D70" i="12" s="1"/>
  <c r="F12" i="12"/>
  <c r="E12" i="12"/>
  <c r="D12" i="12"/>
  <c r="E67" i="12" l="1"/>
  <c r="E40" i="7"/>
  <c r="E43" i="7"/>
  <c r="E38" i="7" s="1"/>
  <c r="E66" i="7" l="1"/>
  <c r="F66" i="7" l="1"/>
  <c r="D56" i="7" l="1"/>
  <c r="D55" i="7" l="1"/>
  <c r="D63" i="7"/>
  <c r="F60" i="7"/>
  <c r="E60" i="7"/>
  <c r="D60" i="7"/>
  <c r="F55" i="7"/>
  <c r="E55" i="7"/>
  <c r="F53" i="7"/>
  <c r="E53" i="7"/>
  <c r="D53" i="7"/>
  <c r="E50" i="7"/>
  <c r="E49" i="7" s="1"/>
  <c r="D50" i="7"/>
  <c r="D49" i="7" s="1"/>
  <c r="F49" i="7"/>
  <c r="F46" i="7"/>
  <c r="E46" i="7"/>
  <c r="D46" i="7"/>
  <c r="F43" i="7"/>
  <c r="D43" i="7"/>
  <c r="F40" i="7"/>
  <c r="D40" i="7"/>
  <c r="F38" i="7"/>
  <c r="F30" i="7"/>
  <c r="D30" i="7"/>
  <c r="G28" i="7"/>
  <c r="F28" i="7"/>
  <c r="D28" i="7"/>
  <c r="G25" i="7"/>
  <c r="F25" i="7"/>
  <c r="E25" i="7"/>
  <c r="D25" i="7"/>
  <c r="G23" i="7"/>
  <c r="F23" i="7"/>
  <c r="E23" i="7"/>
  <c r="D23" i="7"/>
  <c r="F12" i="7"/>
  <c r="E12" i="7"/>
  <c r="D12" i="7"/>
  <c r="D38" i="7" l="1"/>
  <c r="D66" i="7" s="1"/>
  <c r="E28" i="4"/>
  <c r="D55" i="4"/>
  <c r="E30" i="4"/>
  <c r="F30" i="4"/>
  <c r="F28" i="4" s="1"/>
  <c r="D30" i="4"/>
  <c r="D28" i="4" s="1"/>
  <c r="E50" i="4"/>
  <c r="E49" i="4" s="1"/>
  <c r="F49" i="4"/>
  <c r="D50" i="4"/>
  <c r="D49" i="4" s="1"/>
  <c r="E46" i="4"/>
  <c r="F46" i="4"/>
  <c r="D46" i="4"/>
  <c r="E43" i="4"/>
  <c r="F43" i="4"/>
  <c r="D43" i="4"/>
  <c r="E40" i="4"/>
  <c r="F40" i="4"/>
  <c r="D40" i="4"/>
  <c r="F38" i="4" l="1"/>
  <c r="E38" i="4"/>
  <c r="D38" i="4"/>
  <c r="F25" i="4"/>
  <c r="G25" i="4"/>
  <c r="E23" i="4"/>
  <c r="F23" i="4"/>
  <c r="D23" i="4"/>
  <c r="G28" i="4"/>
  <c r="D60" i="4"/>
  <c r="E57" i="4"/>
  <c r="F57" i="4"/>
  <c r="D57" i="4"/>
  <c r="F55" i="4"/>
  <c r="E55" i="4"/>
  <c r="E43" i="6"/>
  <c r="E41" i="6"/>
  <c r="F39" i="6"/>
  <c r="E39" i="6"/>
  <c r="D39" i="6"/>
  <c r="F34" i="6"/>
  <c r="E34" i="6"/>
  <c r="D34" i="6"/>
  <c r="G28" i="6"/>
  <c r="F28" i="6"/>
  <c r="E28" i="6"/>
  <c r="D28" i="6"/>
  <c r="E25" i="6"/>
  <c r="D25" i="6"/>
  <c r="G23" i="6"/>
  <c r="F23" i="6"/>
  <c r="E23" i="6"/>
  <c r="F12" i="6"/>
  <c r="F48" i="6" s="1"/>
  <c r="E12" i="6"/>
  <c r="E48" i="6" s="1"/>
  <c r="D12" i="6"/>
  <c r="D48" i="6" s="1"/>
  <c r="D25" i="4" l="1"/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E12" i="4" l="1"/>
  <c r="F12" i="4"/>
  <c r="E53" i="4" l="1"/>
  <c r="F53" i="4"/>
  <c r="F63" i="4" s="1"/>
  <c r="D53" i="4"/>
  <c r="E25" i="4"/>
  <c r="G23" i="4"/>
  <c r="D12" i="4"/>
  <c r="D63" i="4" l="1"/>
  <c r="E63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<sst xmlns="http://schemas.openxmlformats.org/spreadsheetml/2006/main" count="1063" uniqueCount="109">
  <si>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</si>
  <si>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</si>
  <si>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</si>
  <si>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</si>
  <si>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</si>
  <si>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</si>
  <si>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</si>
  <si>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</si>
  <si>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</si>
  <si>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</si>
  <si>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</si>
  <si>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</si>
  <si>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</si>
  <si>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</si>
  <si>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</si>
  <si>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</si>
  <si>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</si>
  <si>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</si>
  <si>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</si>
  <si>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</si>
  <si>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</si>
  <si>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</si>
  <si>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</si>
  <si>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</si>
  <si>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</si>
  <si>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</si>
  <si>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</si>
  <si>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</si>
  <si>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</si>
  <si>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</si>
  <si>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</si>
  <si>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</si>
  <si>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</si>
  <si>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</si>
  <si>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</si>
  <si>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</si>
  <si>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</si>
  <si>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</si>
  <si>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</si>
  <si>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</si>
  <si>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</si>
  <si>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</si>
  <si>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</si>
  <si>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</si>
  <si>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</si>
  <si>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</si>
  <si>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</si>
  <si>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</si>
  <si>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</si>
  <si>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</si>
  <si>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</si>
  <si>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</si>
  <si>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</si>
  <si>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</si>
  <si>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</si>
  <si>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</si>
  <si>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</si>
  <si>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</si>
  <si>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</si>
  <si>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</si>
  <si>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</si>
  <si>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</si>
  <si>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</si>
  <si>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</si>
  <si>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</si>
  <si>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</si>
  <si>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</si>
  <si>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</si>
  <si>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</si>
  <si>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</si>
  <si>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</si>
  <si>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</si>
  <si>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</si>
  <si>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</si>
  <si>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</si>
  <si>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</si>
  <si>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</si>
  <si>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</si>
  <si>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</si>
  <si>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</si>
  <si>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</si>
  <si>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</si>
  <si>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</si>
  <si>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</si>
  <si>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</si>
  <si>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</si>
  <si>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</si>
  <si>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</si>
  <si>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</si>
  <si>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</si>
  <si>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</si>
  <si>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</si>
  <si>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</si>
  <si>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</si>
  <si>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</si>
  <si>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</si>
  <si>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</si>
  <si>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</si>
  <si>
    <t>Молодежная политика м/б</t>
  </si>
  <si>
    <t>Молодежная политика рег/б</t>
  </si>
  <si>
    <t>дефицит</t>
  </si>
  <si>
    <t>условно  утвержд</t>
  </si>
  <si>
    <t xml:space="preserve"> </t>
  </si>
  <si>
    <t xml:space="preserve">      №   18 от    18  марта     2021 года</t>
  </si>
  <si>
    <t>0200</t>
  </si>
  <si>
    <t>0</t>
  </si>
  <si>
    <t xml:space="preserve">      №  26  от    17  июня     2021 года</t>
  </si>
  <si>
    <t xml:space="preserve">      №    от    23  сентября      2021 года</t>
  </si>
  <si>
    <t xml:space="preserve">      №  72  от    16 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</si>
</sst>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35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i/>
      <sz val="9"/>
      <color theme="1"/>
      <name val="Arial Cyr"/>
      <charset val="204"/>
    </font>
    <font>
      <i/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1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8" fillId="0" borderId="1" xfId="0" applyFont="1" applyBorder="1"/>
    <xf numFmtId="49" fontId="25" fillId="0" borderId="4" xfId="0" applyNumberFormat="1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23" fillId="0" borderId="4" xfId="0" applyNumberFormat="1" applyFont="1" applyBorder="1" applyAlignment="1" applyProtection="1">
      <alignment horizontal="right" vertical="center" wrapText="1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16" fillId="0" borderId="9" xfId="0" applyFont="1" applyBorder="1"/>
    <xf numFmtId="49" fontId="18" fillId="0" borderId="10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right"/>
    </xf>
    <xf numFmtId="4" fontId="18" fillId="0" borderId="12" xfId="0" applyNumberFormat="1" applyFont="1" applyBorder="1" applyAlignment="1" applyProtection="1">
      <alignment horizontal="right"/>
    </xf>
    <xf numFmtId="4" fontId="29" fillId="2" borderId="3" xfId="0" applyNumberFormat="1" applyFont="1" applyFill="1" applyBorder="1" applyAlignment="1" applyProtection="1">
      <alignment horizontal="right" vertical="center" wrapText="1"/>
    </xf>
    <xf numFmtId="4" fontId="30" fillId="2" borderId="3" xfId="0" applyNumberFormat="1" applyFont="1" applyFill="1" applyBorder="1" applyAlignment="1" applyProtection="1">
      <alignment horizontal="right" vertical="center" wrapText="1"/>
    </xf>
    <xf numFmtId="4" fontId="29" fillId="0" borderId="3" xfId="0" applyNumberFormat="1" applyFont="1" applyBorder="1" applyAlignment="1" applyProtection="1">
      <alignment horizontal="right" vertical="center" wrapText="1"/>
    </xf>
    <xf numFmtId="4" fontId="30" fillId="0" borderId="3" xfId="0" applyNumberFormat="1" applyFont="1" applyBorder="1" applyAlignment="1" applyProtection="1">
      <alignment horizontal="right" vertical="center" wrapText="1"/>
    </xf>
    <xf numFmtId="49" fontId="31" fillId="0" borderId="3" xfId="0" applyNumberFormat="1" applyFont="1" applyBorder="1" applyAlignment="1" applyProtection="1">
      <alignment horizontal="left" vertical="center" wrapText="1"/>
    </xf>
    <xf numFmtId="49" fontId="30" fillId="0" borderId="3" xfId="0" applyNumberFormat="1" applyFont="1" applyBorder="1" applyAlignment="1" applyProtection="1">
      <alignment horizontal="center" vertical="center" wrapText="1"/>
    </xf>
    <xf numFmtId="49" fontId="32" fillId="0" borderId="3" xfId="0" applyNumberFormat="1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center"/>
    </xf>
    <xf numFmtId="164" fontId="33" fillId="0" borderId="0" xfId="0" applyNumberFormat="1" applyFont="1" applyBorder="1" applyAlignment="1" applyProtection="1">
      <alignment horizontal="center"/>
    </xf>
    <xf numFmtId="2" fontId="0" fillId="0" borderId="1" xfId="0" applyNumberFormat="1" applyBorder="1"/>
    <xf numFmtId="49" fontId="34" fillId="0" borderId="3" xfId="0" applyNumberFormat="1" applyFont="1" applyBorder="1" applyAlignment="1" applyProtection="1">
      <alignment horizontal="left" vertical="center" wrapText="1"/>
    </xf>
    <xf numFmtId="4" fontId="28" fillId="2" borderId="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108" t="s">
        <v>60</v>
      </c>
      <c r="B1" s="108"/>
      <c r="C1" s="108"/>
      <c r="D1" s="108"/>
      <c r="E1" s="108"/>
      <c r="F1" s="108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109"/>
      <c r="B6" s="109"/>
      <c r="C6" s="109"/>
      <c r="D6" s="109"/>
      <c r="E6" s="109"/>
      <c r="F6" s="109"/>
      <c r="G6" s="109"/>
      <c r="H6" s="109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</row>
    <row r="9" spans="1:10" ht="13.2" x14ac:dyDescent="0.25">
      <c r="A9" s="111" t="s">
        <v>69</v>
      </c>
      <c r="B9" s="111"/>
      <c r="C9" s="111"/>
      <c r="D9" s="111"/>
      <c r="E9" s="111"/>
      <c r="F9" s="111"/>
      <c r="G9" s="111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0"/>
  <sheetViews>
    <sheetView showGridLines="0" topLeftCell="A50" workbookViewId="0">
      <selection activeCell="D44" sqref="D4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96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103"/>
      <c r="E4" s="104" t="s">
        <v>107</v>
      </c>
      <c r="F4" s="103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D13+D14+D15+D17+D18</f>
        <v>15772.089999999998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99">
        <v>14947.8</v>
      </c>
      <c r="E14" s="42">
        <v>12325.79</v>
      </c>
      <c r="F14" s="42">
        <v>16748.41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97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97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97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97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 t="s">
        <v>104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57">
        <f>D26</f>
        <v>181</v>
      </c>
      <c r="E25" s="57">
        <f t="shared" ref="E25:G25" si="2">E26</f>
        <v>300</v>
      </c>
      <c r="F25" s="57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98">
        <v>181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41948.39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0</v>
      </c>
      <c r="E29" s="72">
        <v>60</v>
      </c>
      <c r="F29" s="72">
        <v>60</v>
      </c>
      <c r="G29" s="45"/>
      <c r="H29" s="45"/>
    </row>
    <row r="30" spans="1:8" ht="12.6" customHeight="1" x14ac:dyDescent="0.25">
      <c r="A30" s="54" t="s">
        <v>87</v>
      </c>
      <c r="B30" s="55"/>
      <c r="C30" s="56" t="s">
        <v>22</v>
      </c>
      <c r="D30" s="97">
        <f>D32+D33</f>
        <v>41728.39</v>
      </c>
      <c r="E30" s="99">
        <f t="shared" ref="E30:F30" si="4">E31+E32+E33</f>
        <v>23788</v>
      </c>
      <c r="F30" s="99">
        <f t="shared" si="4"/>
        <v>7629.57</v>
      </c>
      <c r="G30" s="45"/>
      <c r="H30" s="45"/>
    </row>
    <row r="31" spans="1:8" ht="25.8" customHeight="1" x14ac:dyDescent="0.25">
      <c r="A31" s="31" t="s">
        <v>82</v>
      </c>
      <c r="B31" s="40"/>
      <c r="C31" s="41" t="s">
        <v>22</v>
      </c>
      <c r="D31" s="96">
        <v>0</v>
      </c>
      <c r="E31" s="98"/>
      <c r="F31" s="98"/>
      <c r="G31" s="45"/>
      <c r="H31" s="36"/>
    </row>
    <row r="32" spans="1:8" ht="30.6" customHeight="1" x14ac:dyDescent="0.25">
      <c r="A32" s="100" t="s">
        <v>81</v>
      </c>
      <c r="B32" s="40"/>
      <c r="C32" s="101" t="s">
        <v>105</v>
      </c>
      <c r="D32" s="97">
        <v>36185.17</v>
      </c>
      <c r="E32" s="99">
        <v>20980</v>
      </c>
      <c r="F32" s="99">
        <v>3629.57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105</v>
      </c>
      <c r="D33" s="77">
        <v>5543.22</v>
      </c>
      <c r="E33" s="51">
        <v>2808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32457.300000000003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5576.55</v>
      </c>
      <c r="E40" s="42">
        <v>1251</v>
      </c>
      <c r="F40" s="42">
        <f t="shared" ref="F40" si="6">F41+F42</f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96">
        <v>4054.04</v>
      </c>
      <c r="E41" s="98">
        <v>1251</v>
      </c>
      <c r="F41" s="98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96">
        <v>1522.51</v>
      </c>
      <c r="E42" s="98">
        <v>0</v>
      </c>
      <c r="F42" s="98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f>D44+D45</f>
        <v>14664.67</v>
      </c>
      <c r="E43" s="42">
        <v>38485.54</v>
      </c>
      <c r="F43" s="42">
        <f t="shared" ref="F43" si="7">F44+F45</f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3190.44</v>
      </c>
      <c r="E44" s="51">
        <v>2018.54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98">
        <v>11474.23</v>
      </c>
      <c r="E45" s="98">
        <v>36467</v>
      </c>
      <c r="F45" s="98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12216.08</v>
      </c>
      <c r="E46" s="42">
        <v>10268.69</v>
      </c>
      <c r="F46" s="42">
        <f t="shared" ref="F46" si="8">F47+F48</f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9258.58</v>
      </c>
      <c r="E47" s="51">
        <v>8448.69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98">
        <v>2957.5</v>
      </c>
      <c r="E48" s="98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478.29999999999995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478.29999999999995</v>
      </c>
      <c r="E50" s="51">
        <f>E51+E52</f>
        <v>638.4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98">
        <v>134.1</v>
      </c>
      <c r="E51" s="98">
        <v>638.4</v>
      </c>
      <c r="F51" s="51">
        <v>400</v>
      </c>
      <c r="G51" s="36"/>
      <c r="H51" s="36"/>
    </row>
    <row r="52" spans="1:8" ht="13.2" outlineLevel="1" x14ac:dyDescent="0.25">
      <c r="A52" s="102" t="s">
        <v>78</v>
      </c>
      <c r="B52" s="40"/>
      <c r="C52" s="41"/>
      <c r="D52" s="99">
        <v>344.2</v>
      </c>
      <c r="E52" s="99">
        <v>0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434.05999999999995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367.34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16007.1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16007.1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11901.35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99">
        <v>3785.75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99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</f>
        <v>37.5</v>
      </c>
      <c r="E64" s="57">
        <v>300</v>
      </c>
      <c r="F64" s="57">
        <v>300</v>
      </c>
      <c r="G64" s="36"/>
      <c r="H64" s="36"/>
    </row>
    <row r="65" spans="1:8" ht="13.8" outlineLevel="1" thickBot="1" x14ac:dyDescent="0.3">
      <c r="A65" s="59" t="s">
        <v>93</v>
      </c>
      <c r="B65" s="60"/>
      <c r="C65" s="61" t="s">
        <v>44</v>
      </c>
      <c r="D65" s="51">
        <v>37.5</v>
      </c>
      <c r="E65" s="51">
        <v>300</v>
      </c>
      <c r="F65" s="51">
        <v>300</v>
      </c>
      <c r="G65" s="36"/>
      <c r="H65" s="36"/>
    </row>
    <row r="66" spans="1:8" ht="18" customHeight="1" thickBot="1" x14ac:dyDescent="0.3">
      <c r="A66" s="91"/>
      <c r="B66" s="92" t="s">
        <v>45</v>
      </c>
      <c r="C66" s="93"/>
      <c r="D66" s="94">
        <f>D64+D61+D56+D53+D49+D38+D28+D25+D23+D12</f>
        <v>108603.13999999998</v>
      </c>
      <c r="E66" s="94">
        <f>E64+E61+E56+E53+E49+E38+E28+E25+E23+E12</f>
        <v>105372.02</v>
      </c>
      <c r="F66" s="94">
        <v>57020.6</v>
      </c>
      <c r="G66" s="94">
        <f t="shared" ref="G66" si="12">G64+G61+G56+G53+G49+G38+G28+G25+G23+G12</f>
        <v>0</v>
      </c>
      <c r="H66" s="36"/>
    </row>
    <row r="67" spans="1:8" ht="12.75" customHeight="1" x14ac:dyDescent="0.25">
      <c r="A67" s="36" t="s">
        <v>100</v>
      </c>
      <c r="B67" s="90"/>
      <c r="C67" s="90"/>
      <c r="D67" s="90">
        <v>3183.63</v>
      </c>
      <c r="E67" s="90">
        <v>1000</v>
      </c>
      <c r="F67" s="90">
        <v>3947.41</v>
      </c>
      <c r="G67" s="36"/>
      <c r="H67" s="36"/>
    </row>
    <row r="68" spans="1:8" ht="12.75" customHeight="1" thickBot="1" x14ac:dyDescent="0.3">
      <c r="A68" s="83"/>
      <c r="B68" s="83"/>
      <c r="C68" s="83"/>
      <c r="D68" s="83">
        <v>0</v>
      </c>
      <c r="E68" s="83">
        <v>-1500</v>
      </c>
      <c r="F68" s="105">
        <v>-2300</v>
      </c>
    </row>
    <row r="69" spans="1:8" ht="12.75" customHeight="1" thickBot="1" x14ac:dyDescent="0.3">
      <c r="A69" s="82" t="s">
        <v>101</v>
      </c>
      <c r="B69" s="83"/>
      <c r="C69" s="83"/>
      <c r="D69" s="94">
        <f>D66</f>
        <v>108603.13999999998</v>
      </c>
      <c r="E69" s="84">
        <v>105372.02</v>
      </c>
      <c r="F69" s="84">
        <v>55287.19</v>
      </c>
    </row>
    <row r="70" spans="1:8" ht="12.75" customHeight="1" x14ac:dyDescent="0.25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0"/>
  <sheetViews>
    <sheetView showGridLines="0" tabSelected="1" topLeftCell="A53" workbookViewId="0">
      <selection activeCell="H12" sqref="H12:H13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96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103"/>
      <c r="E4" s="104" t="s">
        <v>108</v>
      </c>
      <c r="F4" s="103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D13+D14+D15+D17+D18</f>
        <v>16538.59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57">
        <v>15484.3</v>
      </c>
      <c r="E14" s="42">
        <v>12325.79</v>
      </c>
      <c r="F14" s="42">
        <v>16748.41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97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97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97">
        <v>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97">
        <v>873.4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 t="s">
        <v>104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57">
        <f>D26</f>
        <v>181</v>
      </c>
      <c r="E25" s="57">
        <f t="shared" ref="E25:G25" si="2">E26</f>
        <v>300</v>
      </c>
      <c r="F25" s="57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98">
        <v>181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40635.24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0</v>
      </c>
      <c r="E29" s="72">
        <v>60</v>
      </c>
      <c r="F29" s="72">
        <v>60</v>
      </c>
      <c r="G29" s="45"/>
      <c r="H29" s="45"/>
    </row>
    <row r="30" spans="1:8" ht="21" customHeight="1" x14ac:dyDescent="0.25">
      <c r="A30" s="54" t="s">
        <v>87</v>
      </c>
      <c r="B30" s="55"/>
      <c r="C30" s="56" t="s">
        <v>22</v>
      </c>
      <c r="D30" s="80">
        <v>40415.24</v>
      </c>
      <c r="E30" s="99">
        <f t="shared" ref="E30:F30" si="4">E31+E32+E33</f>
        <v>23788</v>
      </c>
      <c r="F30" s="99">
        <f t="shared" si="4"/>
        <v>7629.57</v>
      </c>
      <c r="G30" s="45"/>
      <c r="H30" s="45"/>
    </row>
    <row r="31" spans="1:8" ht="6" hidden="1" customHeight="1" x14ac:dyDescent="0.25">
      <c r="A31" s="31" t="s">
        <v>82</v>
      </c>
      <c r="B31" s="40"/>
      <c r="C31" s="41" t="s">
        <v>22</v>
      </c>
      <c r="D31" s="96">
        <v>0</v>
      </c>
      <c r="E31" s="98"/>
      <c r="F31" s="98"/>
      <c r="G31" s="45"/>
      <c r="H31" s="36"/>
    </row>
    <row r="32" spans="1:8" ht="21" customHeight="1" x14ac:dyDescent="0.25">
      <c r="A32" s="106" t="s">
        <v>81</v>
      </c>
      <c r="B32" s="40"/>
      <c r="C32" s="101" t="s">
        <v>105</v>
      </c>
      <c r="D32" s="97">
        <v>34872.019999999997</v>
      </c>
      <c r="E32" s="99">
        <v>20980</v>
      </c>
      <c r="F32" s="99">
        <v>3629.57</v>
      </c>
      <c r="G32" s="45"/>
      <c r="H32" s="36"/>
    </row>
    <row r="33" spans="1:8" ht="22.8" outlineLevel="1" x14ac:dyDescent="0.25">
      <c r="A33" s="62" t="s">
        <v>89</v>
      </c>
      <c r="B33" s="40"/>
      <c r="C33" s="41" t="s">
        <v>105</v>
      </c>
      <c r="D33" s="77">
        <v>5163.28</v>
      </c>
      <c r="E33" s="51">
        <v>2808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31134.65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4677.16</v>
      </c>
      <c r="E40" s="42">
        <v>1251</v>
      </c>
      <c r="F40" s="42">
        <f t="shared" ref="F40" si="6">F41+F42</f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107">
        <v>3154.65</v>
      </c>
      <c r="E41" s="98">
        <v>1251</v>
      </c>
      <c r="F41" s="98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96">
        <v>1522.51</v>
      </c>
      <c r="E42" s="98">
        <v>0</v>
      </c>
      <c r="F42" s="98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f>D44+D45</f>
        <v>14263.41</v>
      </c>
      <c r="E43" s="42">
        <v>38485.54</v>
      </c>
      <c r="F43" s="42">
        <f t="shared" ref="F43" si="7">F44+F45</f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76">
        <v>2789.18</v>
      </c>
      <c r="E44" s="51">
        <v>2018.54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98">
        <v>11474.23</v>
      </c>
      <c r="E45" s="98">
        <v>36467</v>
      </c>
      <c r="F45" s="98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12194.08</v>
      </c>
      <c r="E46" s="42">
        <v>10268.69</v>
      </c>
      <c r="F46" s="42">
        <f t="shared" ref="F46" si="8">F47+F48</f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9236.58</v>
      </c>
      <c r="E47" s="51">
        <v>8448.69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98">
        <v>2957.5</v>
      </c>
      <c r="E48" s="98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478.29999999999995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478.29999999999995</v>
      </c>
      <c r="E50" s="51">
        <f>E51+E52</f>
        <v>638.4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98">
        <v>134.1</v>
      </c>
      <c r="E51" s="98">
        <v>638.4</v>
      </c>
      <c r="F51" s="51">
        <v>400</v>
      </c>
      <c r="G51" s="36"/>
      <c r="H51" s="36"/>
    </row>
    <row r="52" spans="1:8" ht="13.2" outlineLevel="1" x14ac:dyDescent="0.25">
      <c r="A52" s="102" t="s">
        <v>78</v>
      </c>
      <c r="B52" s="40"/>
      <c r="C52" s="41"/>
      <c r="D52" s="99">
        <v>344.2</v>
      </c>
      <c r="E52" s="99">
        <v>0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434.05999999999995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367.34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15368.9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15368.9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11263.15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99">
        <v>3785.75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99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</f>
        <v>37.5</v>
      </c>
      <c r="E64" s="57">
        <v>300</v>
      </c>
      <c r="F64" s="57">
        <v>300</v>
      </c>
      <c r="G64" s="36"/>
      <c r="H64" s="36"/>
    </row>
    <row r="65" spans="1:8" ht="13.8" outlineLevel="1" thickBot="1" x14ac:dyDescent="0.3">
      <c r="A65" s="59" t="s">
        <v>93</v>
      </c>
      <c r="B65" s="60"/>
      <c r="C65" s="61" t="s">
        <v>44</v>
      </c>
      <c r="D65" s="51">
        <v>37.5</v>
      </c>
      <c r="E65" s="51">
        <v>300</v>
      </c>
      <c r="F65" s="51">
        <v>300</v>
      </c>
      <c r="G65" s="36"/>
      <c r="H65" s="36"/>
    </row>
    <row r="66" spans="1:8" ht="18" customHeight="1" thickBot="1" x14ac:dyDescent="0.3">
      <c r="A66" s="91"/>
      <c r="B66" s="92" t="s">
        <v>45</v>
      </c>
      <c r="C66" s="93"/>
      <c r="D66" s="94">
        <f>D64+D61+D56+D53+D49+D38+D28+D25+D23+D12</f>
        <v>106095.63999999998</v>
      </c>
      <c r="E66" s="94">
        <f>E64+E61+E56+E53+E49+E38+E28+E25+E23+E12</f>
        <v>105372.02</v>
      </c>
      <c r="F66" s="94">
        <v>57020.6</v>
      </c>
      <c r="G66" s="94">
        <f t="shared" ref="G66" si="12">G64+G61+G56+G53+G49+G38+G28+G25+G23+G12</f>
        <v>0</v>
      </c>
      <c r="H66" s="36"/>
    </row>
    <row r="67" spans="1:8" ht="12.75" customHeight="1" x14ac:dyDescent="0.25">
      <c r="A67" s="36" t="s">
        <v>100</v>
      </c>
      <c r="B67" s="90"/>
      <c r="C67" s="90"/>
      <c r="D67" s="90">
        <v>3183.63</v>
      </c>
      <c r="E67" s="90">
        <v>1000</v>
      </c>
      <c r="F67" s="90">
        <v>3947.41</v>
      </c>
      <c r="G67" s="36"/>
      <c r="H67" s="36"/>
    </row>
    <row r="68" spans="1:8" ht="12.75" customHeight="1" thickBot="1" x14ac:dyDescent="0.3">
      <c r="A68" s="83"/>
      <c r="B68" s="83"/>
      <c r="C68" s="83"/>
      <c r="D68" s="83">
        <v>0</v>
      </c>
      <c r="E68" s="83">
        <v>-1500</v>
      </c>
      <c r="F68" s="105">
        <v>-2300</v>
      </c>
    </row>
    <row r="69" spans="1:8" ht="12.75" customHeight="1" thickBot="1" x14ac:dyDescent="0.3">
      <c r="A69" s="82" t="s">
        <v>101</v>
      </c>
      <c r="B69" s="83"/>
      <c r="C69" s="83"/>
      <c r="D69" s="94">
        <f>D66</f>
        <v>106095.63999999998</v>
      </c>
      <c r="E69" s="84">
        <v>105372.02</v>
      </c>
      <c r="F69" s="84">
        <v>55287.19</v>
      </c>
    </row>
    <row r="70" spans="1:8" ht="12.75" customHeight="1" x14ac:dyDescent="0.25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108" t="s">
        <v>60</v>
      </c>
      <c r="B1" s="108"/>
      <c r="C1" s="108"/>
      <c r="D1" s="108"/>
      <c r="E1" s="108"/>
      <c r="F1" s="108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109"/>
      <c r="B6" s="109"/>
      <c r="C6" s="109"/>
      <c r="D6" s="109"/>
      <c r="E6" s="109"/>
      <c r="F6" s="109"/>
      <c r="G6" s="109"/>
      <c r="H6" s="109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</row>
    <row r="9" spans="1:10" ht="21" customHeight="1" x14ac:dyDescent="0.25">
      <c r="A9" s="111" t="s">
        <v>69</v>
      </c>
      <c r="B9" s="111"/>
      <c r="C9" s="111"/>
      <c r="D9" s="111"/>
      <c r="E9" s="111"/>
      <c r="F9" s="111"/>
      <c r="G9" s="111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108" t="s">
        <v>60</v>
      </c>
      <c r="B1" s="108"/>
      <c r="C1" s="108"/>
      <c r="D1" s="108"/>
      <c r="E1" s="108"/>
      <c r="F1" s="108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109"/>
      <c r="B6" s="109"/>
      <c r="C6" s="109"/>
      <c r="D6" s="109"/>
      <c r="E6" s="109"/>
      <c r="F6" s="109"/>
      <c r="G6" s="109"/>
      <c r="H6" s="109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</row>
    <row r="9" spans="1:10" ht="21" customHeight="1" x14ac:dyDescent="0.25">
      <c r="A9" s="111" t="s">
        <v>69</v>
      </c>
      <c r="B9" s="111"/>
      <c r="C9" s="111"/>
      <c r="D9" s="111"/>
      <c r="E9" s="111"/>
      <c r="F9" s="111"/>
      <c r="G9" s="111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73</v>
      </c>
      <c r="B1" s="112"/>
      <c r="C1" s="112"/>
      <c r="D1" s="112"/>
      <c r="E1" s="112"/>
      <c r="F1" s="112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109"/>
      <c r="B6" s="109"/>
      <c r="C6" s="109"/>
      <c r="D6" s="109"/>
      <c r="E6" s="109"/>
      <c r="F6" s="109"/>
      <c r="G6" s="109"/>
      <c r="H6" s="109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</row>
    <row r="9" spans="1:10" ht="21" customHeight="1" x14ac:dyDescent="0.25">
      <c r="A9" s="111" t="s">
        <v>72</v>
      </c>
      <c r="B9" s="111"/>
      <c r="C9" s="111"/>
      <c r="D9" s="111"/>
      <c r="E9" s="111"/>
      <c r="F9" s="111"/>
      <c r="G9" s="111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73</v>
      </c>
      <c r="B1" s="112"/>
      <c r="C1" s="112"/>
      <c r="D1" s="112"/>
      <c r="E1" s="112"/>
      <c r="F1" s="112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109"/>
      <c r="B6" s="109"/>
      <c r="C6" s="109"/>
      <c r="D6" s="109"/>
      <c r="E6" s="109"/>
      <c r="F6" s="109"/>
      <c r="G6" s="109"/>
      <c r="H6" s="109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</row>
    <row r="9" spans="1:10" ht="21" customHeight="1" x14ac:dyDescent="0.25">
      <c r="A9" s="111" t="s">
        <v>72</v>
      </c>
      <c r="B9" s="111"/>
      <c r="C9" s="111"/>
      <c r="D9" s="111"/>
      <c r="E9" s="111"/>
      <c r="F9" s="111"/>
      <c r="G9" s="111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1" x14ac:dyDescent="0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4"/>
  <sheetViews>
    <sheetView showGridLines="0" topLeftCell="A4" workbookViewId="0">
      <selection activeCell="F67" sqref="F67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73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 x14ac:dyDescent="0.25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8" customHeight="1" x14ac:dyDescent="0.25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ht="13.2" outlineLevel="1" x14ac:dyDescent="0.25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 x14ac:dyDescent="0.25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 x14ac:dyDescent="0.25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ht="13.2" outlineLevel="1" x14ac:dyDescent="0.25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ht="13.2" outlineLevel="1" x14ac:dyDescent="0.25">
      <c r="A62" s="58"/>
      <c r="B62" s="60"/>
      <c r="C62" s="61"/>
      <c r="D62" s="51"/>
      <c r="E62" s="51"/>
      <c r="F62" s="51"/>
      <c r="G62" s="36"/>
      <c r="H62" s="36"/>
    </row>
    <row r="63" spans="1:8" ht="18" customHeight="1" x14ac:dyDescent="0.25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 x14ac:dyDescent="0.25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opLeftCell="A50" workbookViewId="0">
      <selection activeCell="E34" sqref="E3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7.2187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96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v>5168</v>
      </c>
      <c r="F28" s="75">
        <f t="shared" ref="F28" si="3">F29+F30+F34+F35</f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v>4788</v>
      </c>
      <c r="F30" s="57">
        <f t="shared" ref="F30" si="4">F31+F32+F33</f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>E40+E43+E46</f>
        <v>51581.700000000004</v>
      </c>
      <c r="F38" s="57">
        <f t="shared" ref="F38" si="5">F40+F43+F46</f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12469.58</v>
      </c>
      <c r="F46" s="42">
        <f t="shared" si="8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5091.58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>
        <f>E63+E60+E55+E53+E49+E46+E43+E40+E28+E25+E23+E12</f>
        <v>91132</v>
      </c>
      <c r="F66" s="50">
        <f t="shared" ref="F66" si="12">F12+F23+F25+F28+F38+F49+F53+F55+F60+F63</f>
        <v>47174.619999999995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topLeftCell="A53" workbookViewId="0">
      <selection activeCell="D43" sqref="D43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96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103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13844.289999999999</v>
      </c>
      <c r="E12" s="57">
        <f t="shared" ref="E12:F12" si="0">E13+E14+E15+E16+E17+E18</f>
        <v>12856.2</v>
      </c>
      <c r="F12" s="57">
        <f t="shared" si="0"/>
        <v>13444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12920</v>
      </c>
      <c r="E14" s="42">
        <v>12122</v>
      </c>
      <c r="F14" s="42">
        <v>12701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29789.99</v>
      </c>
      <c r="E28" s="75">
        <f t="shared" ref="E28:F28" si="3">E29+E30+E34+E35</f>
        <v>24168</v>
      </c>
      <c r="F28" s="75">
        <f t="shared" si="3"/>
        <v>11583.82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80">
        <f>D32+D33</f>
        <v>29509.99</v>
      </c>
      <c r="E30" s="57">
        <f t="shared" ref="E30:F30" si="4">E31+E32+E33</f>
        <v>23788</v>
      </c>
      <c r="F30" s="57">
        <f t="shared" si="4"/>
        <v>11143.82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81">
        <v>25739.29</v>
      </c>
      <c r="E32" s="43">
        <v>20980</v>
      </c>
      <c r="F32" s="43">
        <v>7143.82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29064.909999999996</v>
      </c>
      <c r="E38" s="57">
        <f t="shared" ref="E38:F38" si="5">E40+E43+E46</f>
        <v>46810.119999999995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5206.09</v>
      </c>
      <c r="E40" s="42">
        <f t="shared" ref="E40:F40" si="6">E41+E42</f>
        <v>1445</v>
      </c>
      <c r="F40" s="42">
        <f t="shared" si="6"/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3683.58</v>
      </c>
      <c r="E41" s="51">
        <v>1445</v>
      </c>
      <c r="F41" s="51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v>12844.83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1716.33</v>
      </c>
      <c r="E44" s="51">
        <v>1201.52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8056.49</v>
      </c>
      <c r="E47" s="51">
        <v>5876.6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200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16542.64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16542.64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12532.9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D65+D66</f>
        <v>287.5</v>
      </c>
      <c r="E64" s="57">
        <v>300</v>
      </c>
      <c r="F64" s="57">
        <v>300</v>
      </c>
      <c r="G64" s="36"/>
      <c r="H64" s="36"/>
    </row>
    <row r="65" spans="1:8" ht="13.2" outlineLevel="1" x14ac:dyDescent="0.25">
      <c r="A65" s="59" t="s">
        <v>93</v>
      </c>
      <c r="B65" s="60"/>
      <c r="C65" s="61" t="s">
        <v>44</v>
      </c>
      <c r="D65" s="51">
        <v>187.5</v>
      </c>
      <c r="E65" s="51">
        <v>300</v>
      </c>
      <c r="F65" s="51">
        <v>300</v>
      </c>
      <c r="G65" s="36"/>
      <c r="H65" s="36"/>
    </row>
    <row r="66" spans="1:8" ht="13.8" outlineLevel="1" thickBot="1" x14ac:dyDescent="0.3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 x14ac:dyDescent="0.3">
      <c r="A67" s="91"/>
      <c r="B67" s="92" t="s">
        <v>45</v>
      </c>
      <c r="C67" s="93"/>
      <c r="D67" s="94">
        <f>D12+D23+D25+D28+D38+D49+D53+D56+D61+D64</f>
        <v>92209.65</v>
      </c>
      <c r="E67" s="94">
        <f>E12+E23+E25+E28+E38+E49+E53+E56+E61+E64</f>
        <v>105372.02</v>
      </c>
      <c r="F67" s="95">
        <f>F12+F23+F25+F28+F38+F53+F56+F61+F64+F49</f>
        <v>56487.44</v>
      </c>
      <c r="G67" s="36"/>
      <c r="H67" s="36"/>
    </row>
    <row r="68" spans="1:8" ht="12.75" customHeight="1" x14ac:dyDescent="0.25">
      <c r="A68" s="36" t="s">
        <v>100</v>
      </c>
      <c r="B68" s="90"/>
      <c r="C68" s="90"/>
      <c r="D68" s="90">
        <v>3582.6</v>
      </c>
      <c r="E68" s="90">
        <v>1000</v>
      </c>
      <c r="F68" s="90">
        <v>1000</v>
      </c>
      <c r="G68" s="36"/>
      <c r="H68" s="36"/>
    </row>
    <row r="69" spans="1:8" ht="12.75" customHeight="1" thickBot="1" x14ac:dyDescent="0.3">
      <c r="A69" s="83"/>
      <c r="B69" s="83"/>
      <c r="C69" s="83"/>
      <c r="D69" s="83">
        <v>0</v>
      </c>
      <c r="E69" s="83">
        <v>1500</v>
      </c>
      <c r="F69" s="83">
        <v>2300</v>
      </c>
    </row>
    <row r="70" spans="1:8" ht="12.75" customHeight="1" thickBot="1" x14ac:dyDescent="0.3">
      <c r="A70" s="82" t="s">
        <v>101</v>
      </c>
      <c r="B70" s="83"/>
      <c r="C70" s="83"/>
      <c r="D70" s="94">
        <f>D67</f>
        <v>92209.65</v>
      </c>
      <c r="E70" s="84">
        <v>106872.02</v>
      </c>
      <c r="F70" s="84">
        <v>58787.44</v>
      </c>
    </row>
    <row r="71" spans="1:8" ht="12.75" customHeight="1" x14ac:dyDescent="0.25">
      <c r="F71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0"/>
  <sheetViews>
    <sheetView showGridLines="0" topLeftCell="A44" workbookViewId="0">
      <selection activeCell="D66" sqref="D66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12" t="s">
        <v>96</v>
      </c>
      <c r="B1" s="112"/>
      <c r="C1" s="112"/>
      <c r="D1" s="112"/>
      <c r="E1" s="112"/>
      <c r="F1" s="112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103"/>
      <c r="E4" s="104" t="s">
        <v>106</v>
      </c>
      <c r="F4" s="103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13"/>
      <c r="B6" s="113"/>
      <c r="C6" s="113"/>
      <c r="D6" s="113"/>
      <c r="E6" s="113"/>
      <c r="F6" s="113"/>
      <c r="G6" s="113"/>
      <c r="H6" s="113"/>
      <c r="I6" s="4"/>
      <c r="J6" s="4"/>
    </row>
    <row r="7" spans="1:10" s="11" customFormat="1" ht="13.2" x14ac:dyDescent="0.25">
      <c r="A7" s="110" t="s">
        <v>64</v>
      </c>
      <c r="B7" s="110"/>
      <c r="C7" s="110"/>
      <c r="D7" s="110"/>
      <c r="E7" s="110"/>
      <c r="F7" s="110"/>
      <c r="G7" s="110"/>
      <c r="H7" s="35"/>
    </row>
    <row r="8" spans="1:10" s="11" customFormat="1" ht="13.2" x14ac:dyDescent="0.25">
      <c r="A8" s="110" t="s">
        <v>61</v>
      </c>
      <c r="B8" s="110"/>
      <c r="C8" s="110"/>
      <c r="D8" s="110"/>
      <c r="E8" s="110"/>
      <c r="F8" s="110"/>
      <c r="G8" s="110"/>
      <c r="H8" s="35"/>
    </row>
    <row r="9" spans="1:10" ht="32.4" customHeight="1" x14ac:dyDescent="0.25">
      <c r="A9" s="111" t="s">
        <v>77</v>
      </c>
      <c r="B9" s="111"/>
      <c r="C9" s="111"/>
      <c r="D9" s="111"/>
      <c r="E9" s="111"/>
      <c r="F9" s="111"/>
      <c r="G9" s="111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D13+D14+D15+D17+D18</f>
        <v>15487.089999999998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99">
        <v>14562.8</v>
      </c>
      <c r="E14" s="42">
        <v>12325.79</v>
      </c>
      <c r="F14" s="42">
        <v>16748.41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97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97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97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97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 t="s">
        <v>104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181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98">
        <v>181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41634.589999999997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2.6" customHeight="1" x14ac:dyDescent="0.25">
      <c r="A30" s="54" t="s">
        <v>87</v>
      </c>
      <c r="B30" s="55"/>
      <c r="C30" s="56" t="s">
        <v>22</v>
      </c>
      <c r="D30" s="97">
        <v>41354.589999999997</v>
      </c>
      <c r="E30" s="99">
        <f t="shared" ref="E30:F30" si="4">E31+E32+E33</f>
        <v>23788</v>
      </c>
      <c r="F30" s="99">
        <f t="shared" si="4"/>
        <v>7629.57</v>
      </c>
      <c r="G30" s="45"/>
      <c r="H30" s="45"/>
    </row>
    <row r="31" spans="1:8" ht="25.8" customHeight="1" x14ac:dyDescent="0.25">
      <c r="A31" s="31" t="s">
        <v>82</v>
      </c>
      <c r="B31" s="40"/>
      <c r="C31" s="41" t="s">
        <v>22</v>
      </c>
      <c r="D31" s="96">
        <v>0</v>
      </c>
      <c r="E31" s="98"/>
      <c r="F31" s="98"/>
      <c r="G31" s="45"/>
      <c r="H31" s="36"/>
    </row>
    <row r="32" spans="1:8" ht="30.6" customHeight="1" x14ac:dyDescent="0.25">
      <c r="A32" s="100" t="s">
        <v>81</v>
      </c>
      <c r="B32" s="40"/>
      <c r="C32" s="101" t="s">
        <v>105</v>
      </c>
      <c r="D32" s="97">
        <v>34343.339999999997</v>
      </c>
      <c r="E32" s="99">
        <v>20980</v>
      </c>
      <c r="F32" s="99">
        <v>3629.57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105</v>
      </c>
      <c r="D33" s="77">
        <v>7216.25</v>
      </c>
      <c r="E33" s="51">
        <v>2808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31952.39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v>5576.54</v>
      </c>
      <c r="E40" s="42">
        <v>1251</v>
      </c>
      <c r="F40" s="42">
        <f t="shared" ref="F40" si="6">F41+F42</f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96">
        <v>4054.04</v>
      </c>
      <c r="E41" s="98">
        <v>1251</v>
      </c>
      <c r="F41" s="98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96">
        <v>1522.51</v>
      </c>
      <c r="E42" s="98">
        <v>0</v>
      </c>
      <c r="F42" s="98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v>14664.67</v>
      </c>
      <c r="E43" s="42">
        <v>38485.54</v>
      </c>
      <c r="F43" s="42">
        <f t="shared" ref="F43" si="7">F44+F45</f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3190.44</v>
      </c>
      <c r="E44" s="51">
        <v>2018.54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98">
        <v>11474.23</v>
      </c>
      <c r="E45" s="98">
        <v>36467</v>
      </c>
      <c r="F45" s="98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v>11711.18</v>
      </c>
      <c r="E46" s="42">
        <v>10268.69</v>
      </c>
      <c r="F46" s="42">
        <f t="shared" ref="F46" si="8">F47+F48</f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8753.68</v>
      </c>
      <c r="E47" s="51">
        <v>8448.69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98">
        <v>2957.5</v>
      </c>
      <c r="E48" s="98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543.9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v>543.9</v>
      </c>
      <c r="E50" s="51">
        <f>E51+E52</f>
        <v>638.4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98">
        <v>199.7</v>
      </c>
      <c r="E51" s="98">
        <v>638.4</v>
      </c>
      <c r="F51" s="51">
        <v>400</v>
      </c>
      <c r="G51" s="36"/>
      <c r="H51" s="36"/>
    </row>
    <row r="52" spans="1:8" ht="13.2" outlineLevel="1" x14ac:dyDescent="0.25">
      <c r="A52" s="102" t="s">
        <v>78</v>
      </c>
      <c r="B52" s="40"/>
      <c r="C52" s="41"/>
      <c r="D52" s="99">
        <v>344.2</v>
      </c>
      <c r="E52" s="99">
        <v>0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16712.349999999999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16712.349999999999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12606.6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99">
        <v>3785.75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99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</f>
        <v>177.5</v>
      </c>
      <c r="E64" s="57">
        <v>300</v>
      </c>
      <c r="F64" s="57">
        <v>300</v>
      </c>
      <c r="G64" s="36"/>
      <c r="H64" s="36"/>
    </row>
    <row r="65" spans="1:8" ht="13.8" outlineLevel="1" thickBot="1" x14ac:dyDescent="0.3">
      <c r="A65" s="59" t="s">
        <v>93</v>
      </c>
      <c r="B65" s="60"/>
      <c r="C65" s="61" t="s">
        <v>44</v>
      </c>
      <c r="D65" s="51">
        <v>177.5</v>
      </c>
      <c r="E65" s="51">
        <v>300</v>
      </c>
      <c r="F65" s="51">
        <v>300</v>
      </c>
      <c r="G65" s="36"/>
      <c r="H65" s="36"/>
    </row>
    <row r="66" spans="1:8" ht="18" customHeight="1" thickBot="1" x14ac:dyDescent="0.3">
      <c r="A66" s="91"/>
      <c r="B66" s="92" t="s">
        <v>45</v>
      </c>
      <c r="C66" s="93"/>
      <c r="D66" s="94">
        <f>D64+D61+D56+D53+D49+D38+D28+D25+D23+D12</f>
        <v>108414.93999999999</v>
      </c>
      <c r="E66" s="94">
        <f>E64+E61+E56+E53+E49+E38+E28+E25+E23+E12</f>
        <v>105372.02</v>
      </c>
      <c r="F66" s="94">
        <v>57020.6</v>
      </c>
      <c r="G66" s="94">
        <f t="shared" ref="G66" si="12">G64+G61+G56+G53+G49+G38+G28+G25+G23+G12</f>
        <v>0</v>
      </c>
      <c r="H66" s="36"/>
    </row>
    <row r="67" spans="1:8" ht="12.75" customHeight="1" x14ac:dyDescent="0.25">
      <c r="A67" s="36" t="s">
        <v>100</v>
      </c>
      <c r="B67" s="90"/>
      <c r="C67" s="90"/>
      <c r="D67" s="90">
        <v>3183.63</v>
      </c>
      <c r="E67" s="90">
        <v>1000</v>
      </c>
      <c r="F67" s="90">
        <v>3947.41</v>
      </c>
      <c r="G67" s="36"/>
      <c r="H67" s="36"/>
    </row>
    <row r="68" spans="1:8" ht="12.75" customHeight="1" thickBot="1" x14ac:dyDescent="0.3">
      <c r="A68" s="83"/>
      <c r="B68" s="83"/>
      <c r="C68" s="83"/>
      <c r="D68" s="83">
        <v>0</v>
      </c>
      <c r="E68" s="83">
        <v>-1500</v>
      </c>
      <c r="F68" s="105">
        <v>-2300</v>
      </c>
    </row>
    <row r="69" spans="1:8" ht="12.75" customHeight="1" thickBot="1" x14ac:dyDescent="0.3">
      <c r="A69" s="82" t="s">
        <v>101</v>
      </c>
      <c r="B69" s="83"/>
      <c r="C69" s="83"/>
      <c r="D69" s="94">
        <f>D66</f>
        <v>108414.93999999999</v>
      </c>
      <c r="E69" s="84">
        <v>105372.02</v>
      </c>
      <c r="F69" s="84">
        <v>55287.19</v>
      </c>
    </row>
    <row r="70" spans="1:8" ht="12.75" customHeight="1" x14ac:dyDescent="0.25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33</vt:i4>
      </vt:variant>
    </vt:vector>
  </HeadingPairs>
  <TitlesOfParts>
    <vt:vector size="45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Бюджет  2021-2023Попр 1 (Ут (2</vt:lpstr>
      <vt:lpstr>Поправка№"2 от 17.06.21 г (3)</vt:lpstr>
      <vt:lpstr>Поправка№"3 от 23.09.21 г (2)</vt:lpstr>
      <vt:lpstr>Поправка№"4 от 16.12.21 г (3)</vt:lpstr>
      <vt:lpstr>Лист1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'Бюджет  2021-2023Попр 1 (Ут (2'!FIO</vt:lpstr>
      <vt:lpstr>'Поправка№"2 от 17.06.21 г (3)'!FIO</vt:lpstr>
      <vt:lpstr>'Поправка№"3 от 23.09.21 г (2)'!FIO</vt:lpstr>
      <vt:lpstr>'Поправка№"4 от 16.12.21 г (3)'!FIO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'Бюджет  2021-2023Попр 1 (Ут (2'!LAST_CELL</vt:lpstr>
      <vt:lpstr>'Поправка№"2 от 17.06.21 г (3)'!LAST_CELL</vt:lpstr>
      <vt:lpstr>'Поправка№"3 от 23.09.21 г (2)'!LAST_CELL</vt:lpstr>
      <vt:lpstr>'Поправка№"4 от 16.12.21 г (3)'!LAST_CELL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'Бюджет  2021-2023Попр 1 (Ут (2'!SIGN</vt:lpstr>
      <vt:lpstr>'Поправка№"2 от 17.06.21 г (3)'!SIGN</vt:lpstr>
      <vt:lpstr>'Поправка№"3 от 23.09.21 г (2)'!SIGN</vt:lpstr>
      <vt:lpstr>'Поправка№"4 от 16.12.21 г (3)'!SIGN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2021-12-14T08:07:21Z</cp:lastPrinted>
  <dcterms:created xsi:type="dcterms:W3CDTF">2018-11-01T07:18:11Z</dcterms:created>
  <dcterms:modified xsi:type="dcterms:W3CDTF">2021-12-20T13:43:32Z</dcterms:modified>
</cp:coreProperties>
</file>