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" yWindow="60" windowWidth="22932" windowHeight="9516" firstSheet="2" activeTab="5"/>
  </bookViews>
  <sheets>
    <sheet name="исполнение" sheetId="1" r:id="rId1"/>
    <sheet name="поясн.зап к отчету о реал МП" sheetId="2" r:id="rId2"/>
    <sheet name="итог.отчет о вып плана реал МП" sheetId="3" r:id="rId3"/>
    <sheet name="аналит.записка к отчету" sheetId="4" r:id="rId4"/>
    <sheet name="оценка эф МП" sheetId="5" r:id="rId5"/>
    <sheet name="Аналит.записка к оценке" sheetId="6" r:id="rId6"/>
    <sheet name="Лист1" sheetId="7" r:id="rId7"/>
  </sheets>
  <definedNames>
    <definedName name="_Hlk96338112" localSheetId="3">'аналит.записка к отчету'!$B$15</definedName>
    <definedName name="_xlnm.Print_Area" localSheetId="5">'Аналит.записка к оценке'!$A$1:$A$71</definedName>
    <definedName name="_xlnm.Print_Area" localSheetId="2">'итог.отчет о вып плана реал МП'!$A$1:$S$63</definedName>
    <definedName name="_xlnm.Print_Area" localSheetId="4">'оценка эф МП'!$A$1:$O$81</definedName>
  </definedNames>
  <calcPr calcId="145621"/>
</workbook>
</file>

<file path=xl/calcChain.xml><?xml version="1.0" encoding="utf-8"?>
<calcChain xmlns="http://schemas.openxmlformats.org/spreadsheetml/2006/main">
  <c r="M16" i="1" l="1"/>
  <c r="K16" i="1"/>
  <c r="H16" i="1"/>
  <c r="M42" i="1"/>
  <c r="H42" i="1"/>
  <c r="C42" i="1" s="1"/>
  <c r="D42" i="1"/>
  <c r="F16" i="1"/>
  <c r="L27" i="1"/>
  <c r="G16" i="1"/>
  <c r="G27" i="1"/>
  <c r="N39" i="1" l="1"/>
  <c r="O28" i="1"/>
  <c r="N28" i="1"/>
  <c r="C25" i="1"/>
  <c r="N22" i="1"/>
  <c r="M22" i="1"/>
  <c r="L22" i="1"/>
  <c r="K22" i="1"/>
  <c r="J22" i="1"/>
  <c r="I22" i="1"/>
  <c r="H22" i="1"/>
  <c r="G22" i="1"/>
  <c r="C22" i="1"/>
  <c r="F22" i="1"/>
  <c r="E22" i="1"/>
  <c r="D22" i="1"/>
  <c r="O21" i="1"/>
  <c r="C12" i="3" l="1"/>
  <c r="B12" i="3"/>
  <c r="C50" i="3" l="1"/>
  <c r="B50" i="3"/>
  <c r="C39" i="3" l="1"/>
  <c r="B39" i="3"/>
  <c r="C22" i="3"/>
  <c r="B22" i="3"/>
  <c r="C19" i="3"/>
  <c r="B19" i="3"/>
  <c r="C26" i="3" l="1"/>
  <c r="J25" i="1"/>
  <c r="H61" i="5" l="1"/>
  <c r="D52" i="3"/>
  <c r="D53" i="3"/>
  <c r="D54" i="3"/>
  <c r="D55" i="3"/>
  <c r="D51" i="3"/>
  <c r="D60" i="3"/>
  <c r="D58" i="3"/>
  <c r="D57" i="3"/>
  <c r="H59" i="5"/>
  <c r="H58" i="5"/>
  <c r="H56" i="5"/>
  <c r="H55" i="5"/>
  <c r="H54" i="5"/>
  <c r="H53" i="5"/>
  <c r="H52" i="5"/>
  <c r="H45" i="5"/>
  <c r="H46" i="5"/>
  <c r="H47" i="5"/>
  <c r="H48" i="5"/>
  <c r="H49" i="5"/>
  <c r="H50" i="5"/>
  <c r="H44" i="5"/>
  <c r="H42" i="5"/>
  <c r="H41" i="5"/>
  <c r="H40" i="5"/>
  <c r="H39" i="5"/>
  <c r="H38" i="5"/>
  <c r="H35" i="5"/>
  <c r="H34" i="5"/>
  <c r="H31" i="5"/>
  <c r="H27" i="5"/>
  <c r="H23" i="5"/>
  <c r="H20" i="5"/>
  <c r="H15" i="4" l="1"/>
  <c r="D45" i="3"/>
  <c r="D40" i="3"/>
  <c r="D41" i="3"/>
  <c r="D42" i="3"/>
  <c r="D44" i="3"/>
  <c r="D46" i="3"/>
  <c r="D47" i="3"/>
  <c r="D48" i="3"/>
  <c r="D49" i="3"/>
  <c r="C59" i="3"/>
  <c r="C56" i="3"/>
  <c r="C33" i="3"/>
  <c r="D38" i="3"/>
  <c r="D37" i="3"/>
  <c r="D35" i="3"/>
  <c r="D34" i="3"/>
  <c r="D31" i="3"/>
  <c r="D32" i="3"/>
  <c r="D30" i="3"/>
  <c r="C29" i="3"/>
  <c r="D27" i="3"/>
  <c r="D25" i="3"/>
  <c r="C24" i="3"/>
  <c r="D23" i="3"/>
  <c r="D22" i="3"/>
  <c r="D21" i="3"/>
  <c r="D18" i="3"/>
  <c r="C16" i="3"/>
  <c r="B59" i="3"/>
  <c r="B56" i="3"/>
  <c r="B33" i="3"/>
  <c r="B29" i="3"/>
  <c r="B26" i="3"/>
  <c r="D26" i="3" s="1"/>
  <c r="B24" i="3"/>
  <c r="B16" i="3"/>
  <c r="D39" i="3" l="1"/>
  <c r="D29" i="3"/>
  <c r="D33" i="3"/>
  <c r="D16" i="3"/>
  <c r="D24" i="3"/>
  <c r="D19" i="3"/>
  <c r="D12" i="3" l="1"/>
  <c r="N60" i="1"/>
  <c r="D54" i="1"/>
  <c r="C55" i="1"/>
  <c r="D57" i="1"/>
  <c r="N58" i="1"/>
  <c r="D35" i="1"/>
  <c r="K32" i="1"/>
  <c r="L32" i="1"/>
  <c r="M32" i="1"/>
  <c r="J32" i="1"/>
  <c r="K36" i="1"/>
  <c r="L36" i="1"/>
  <c r="L16" i="1" s="1"/>
  <c r="M36" i="1"/>
  <c r="K42" i="1"/>
  <c r="L42" i="1"/>
  <c r="J42" i="1"/>
  <c r="J41" i="1" s="1"/>
  <c r="K53" i="1"/>
  <c r="L53" i="1"/>
  <c r="M53" i="1"/>
  <c r="J53" i="1"/>
  <c r="F53" i="1"/>
  <c r="G53" i="1"/>
  <c r="H53" i="1"/>
  <c r="E53" i="1"/>
  <c r="K62" i="1"/>
  <c r="L62" i="1"/>
  <c r="M62" i="1"/>
  <c r="J62" i="1"/>
  <c r="K59" i="1"/>
  <c r="L59" i="1"/>
  <c r="M59" i="1"/>
  <c r="J59" i="1"/>
  <c r="F59" i="1"/>
  <c r="G59" i="1"/>
  <c r="H59" i="1"/>
  <c r="E59" i="1"/>
  <c r="F62" i="1"/>
  <c r="G62" i="1"/>
  <c r="H62" i="1"/>
  <c r="E62" i="1"/>
  <c r="F42" i="1"/>
  <c r="G42" i="1"/>
  <c r="E42" i="1"/>
  <c r="F36" i="1"/>
  <c r="G36" i="1"/>
  <c r="H36" i="1"/>
  <c r="E36" i="1"/>
  <c r="I34" i="1"/>
  <c r="N34" i="1" s="1"/>
  <c r="I35" i="1"/>
  <c r="N35" i="1" s="1"/>
  <c r="I33" i="1"/>
  <c r="F32" i="1"/>
  <c r="G32" i="1"/>
  <c r="H32" i="1"/>
  <c r="E32" i="1"/>
  <c r="C32" i="1" l="1"/>
  <c r="O33" i="1"/>
  <c r="C62" i="1"/>
  <c r="D62" i="1" s="1"/>
  <c r="C59" i="1"/>
  <c r="D59" i="1" s="1"/>
  <c r="N56" i="1"/>
  <c r="N61" i="1"/>
  <c r="J40" i="1"/>
  <c r="O34" i="1"/>
  <c r="O43" i="1"/>
  <c r="N49" i="1"/>
  <c r="O51" i="1"/>
  <c r="N48" i="1"/>
  <c r="N44" i="1"/>
  <c r="N57" i="1"/>
  <c r="O57" i="1"/>
  <c r="O60" i="1"/>
  <c r="N45" i="1"/>
  <c r="N50" i="1"/>
  <c r="N52" i="1"/>
  <c r="O56" i="1"/>
  <c r="I32" i="1"/>
  <c r="N47" i="1"/>
  <c r="O50" i="1"/>
  <c r="O58" i="1"/>
  <c r="O55" i="1"/>
  <c r="O61" i="1"/>
  <c r="N33" i="1"/>
  <c r="N43" i="1"/>
  <c r="O47" i="1"/>
  <c r="N51" i="1"/>
  <c r="O49" i="1"/>
  <c r="O45" i="1"/>
  <c r="O54" i="1"/>
  <c r="N54" i="1"/>
  <c r="O35" i="1"/>
  <c r="N55" i="1"/>
  <c r="C53" i="1"/>
  <c r="D53" i="1" s="1"/>
  <c r="O44" i="1"/>
  <c r="O48" i="1"/>
  <c r="O52" i="1"/>
  <c r="I42" i="1"/>
  <c r="C36" i="1"/>
  <c r="D36" i="1" s="1"/>
  <c r="I53" i="1"/>
  <c r="I62" i="1"/>
  <c r="I59" i="1"/>
  <c r="O53" i="1" l="1"/>
  <c r="N42" i="1"/>
  <c r="N32" i="1"/>
  <c r="D32" i="1"/>
  <c r="O32" i="1"/>
  <c r="N62" i="1"/>
  <c r="O62" i="1"/>
  <c r="N59" i="1"/>
  <c r="O59" i="1"/>
  <c r="J39" i="1"/>
  <c r="N41" i="1"/>
  <c r="O41" i="1"/>
  <c r="N53" i="1"/>
  <c r="O42" i="1"/>
  <c r="J38" i="1" l="1"/>
  <c r="O40" i="1"/>
  <c r="N40" i="1"/>
  <c r="K29" i="1"/>
  <c r="L29" i="1"/>
  <c r="M29" i="1"/>
  <c r="J29" i="1"/>
  <c r="F29" i="1"/>
  <c r="G29" i="1"/>
  <c r="H29" i="1"/>
  <c r="E29" i="1"/>
  <c r="L25" i="1"/>
  <c r="M25" i="1"/>
  <c r="K25" i="1"/>
  <c r="F25" i="1"/>
  <c r="G25" i="1"/>
  <c r="H25" i="1"/>
  <c r="E25" i="1"/>
  <c r="E19" i="1"/>
  <c r="F19" i="1"/>
  <c r="G19" i="1"/>
  <c r="H19" i="1"/>
  <c r="J19" i="1"/>
  <c r="K19" i="1"/>
  <c r="L19" i="1"/>
  <c r="M19" i="1"/>
  <c r="C19" i="1"/>
  <c r="I25" i="1" l="1"/>
  <c r="J37" i="1"/>
  <c r="I29" i="1"/>
  <c r="C16" i="1"/>
  <c r="E16" i="1"/>
  <c r="N24" i="1"/>
  <c r="N21" i="1"/>
  <c r="N19" i="1" s="1"/>
  <c r="D19" i="1"/>
  <c r="N26" i="1"/>
  <c r="C29" i="1"/>
  <c r="O30" i="1"/>
  <c r="D25" i="1"/>
  <c r="O26" i="1"/>
  <c r="N30" i="1"/>
  <c r="I19" i="1"/>
  <c r="O19" i="1"/>
  <c r="O24" i="1"/>
  <c r="O38" i="1" l="1"/>
  <c r="N38" i="1"/>
  <c r="J36" i="1"/>
  <c r="D16" i="1"/>
  <c r="D29" i="1"/>
  <c r="O29" i="1"/>
  <c r="N29" i="1"/>
  <c r="O25" i="1"/>
  <c r="N25" i="1"/>
  <c r="O22" i="1"/>
  <c r="O37" i="1" l="1"/>
  <c r="N37" i="1"/>
  <c r="I36" i="1"/>
  <c r="J16" i="1"/>
  <c r="I16" i="1" l="1"/>
  <c r="O36" i="1"/>
  <c r="N36" i="1"/>
</calcChain>
</file>

<file path=xl/sharedStrings.xml><?xml version="1.0" encoding="utf-8"?>
<sst xmlns="http://schemas.openxmlformats.org/spreadsheetml/2006/main" count="554" uniqueCount="263">
  <si>
    <r>
      <t>Приложение 4</t>
    </r>
    <r>
      <rPr>
        <sz val="10"/>
        <color theme="1"/>
        <rFont val="Times New Roman"/>
        <family val="1"/>
        <charset val="204"/>
      </rPr>
      <t xml:space="preserve"> к порядку разработки, реализации </t>
    </r>
  </si>
  <si>
    <t xml:space="preserve">и оценки эффективности муниципальных программ </t>
  </si>
  <si>
    <t>Кобринского сельского поселения</t>
  </si>
  <si>
    <t>(наименование муниципальной программы)</t>
  </si>
  <si>
    <t>Наименование программы (подпрограммы),  мероприятия (с указанием порядкового номера)</t>
  </si>
  <si>
    <t>С начала текущего года</t>
  </si>
  <si>
    <t>Запланированный объем финансирования</t>
  </si>
  <si>
    <t>(тыс. руб.)</t>
  </si>
  <si>
    <t>Профинансировано</t>
  </si>
  <si>
    <t>Всего (согласно годовому плану)</t>
  </si>
  <si>
    <t>Поквартальный план</t>
  </si>
  <si>
    <t>Федеральный бюджет</t>
  </si>
  <si>
    <t>Бюджет ЛО</t>
  </si>
  <si>
    <t>Бюджет ГМР</t>
  </si>
  <si>
    <t>Всего</t>
  </si>
  <si>
    <t>% выполнения от поквартального плана</t>
  </si>
  <si>
    <t>% выполнения от годового плана</t>
  </si>
  <si>
    <t xml:space="preserve">ИТОГО по </t>
  </si>
  <si>
    <t>Муниципальной программе</t>
  </si>
  <si>
    <t>ПРОЕКТНАЯ ЧАСТЬ</t>
  </si>
  <si>
    <t>ПРОЦЕССНАЯ ЧАСТЬ</t>
  </si>
  <si>
    <t>Форма оперативного отчета о ходе реализации  муниципальной программы Кобринского сельского поселения  за 2022 год.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</si>
  <si>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</si>
  <si>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Мероприятия, направленные на достижение цели федерального проекта "Благоустройство сельских территорий"</t>
  </si>
  <si>
    <t>1.1</t>
  </si>
  <si>
    <t>2</t>
  </si>
  <si>
    <t>2.1</t>
  </si>
  <si>
    <t>2.2</t>
  </si>
  <si>
    <t>2.3</t>
  </si>
  <si>
    <t>3</t>
  </si>
  <si>
    <t>3.1</t>
  </si>
  <si>
    <t>Мероприятия, направленные на достиение цели федерального проекта "Формирование комфортной городской среды"</t>
  </si>
  <si>
    <t>4</t>
  </si>
  <si>
    <t>4.1</t>
  </si>
  <si>
    <t>Реализация программ формирования современной городской среды</t>
  </si>
  <si>
    <t>Бюджет поселения</t>
  </si>
  <si>
    <t>(за 4 квартала)</t>
  </si>
  <si>
    <t>Комплекс процессных мероприятий «Создание условий для устойчивого экономического развития»</t>
  </si>
  <si>
    <t>1.</t>
  </si>
  <si>
    <t>1.2</t>
  </si>
  <si>
    <t>Мероприятия по развитию и поддержке малого и среднего предпринимательства</t>
  </si>
  <si>
    <t>1.3</t>
  </si>
  <si>
    <t>Комплекс процессных мероприятий "Содержание автомобильных дорог"</t>
  </si>
  <si>
    <t>2.</t>
  </si>
  <si>
    <t>Содержание и уборка автомобильных дорог</t>
  </si>
  <si>
    <t>Ремонт автомобильных дорог общего пользования местного значения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</si>
  <si>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</si>
  <si>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</si>
  <si>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2.4</t>
  </si>
  <si>
    <t>2.5</t>
  </si>
  <si>
    <t>Комплекс процессных мероприятий "ЖКХ и благоустройство территории"</t>
  </si>
  <si>
    <t>Мероприятия в области жилищного хозяйства</t>
  </si>
  <si>
    <t>Организация уличного освещения</t>
  </si>
  <si>
    <t>Организация и содержание мест захоронений</t>
  </si>
  <si>
    <t>Мероприятия в области благоустройства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</si>
  <si>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</si>
  <si>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Комплекс процессных мероприятий «Развитие культуры, организация праздничных мероприятий»</t>
  </si>
  <si>
    <t>Обеспечение деятельности подведомственных учреждений культуры</t>
  </si>
  <si>
    <t>Обеспечение деятельности муниципальных библиотек</t>
  </si>
  <si>
    <t>Проведение культурно-массовых мероприятий к праздничным и памятным датам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</si>
  <si>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</si>
  <si>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Поддержка развития общественной инфраструктуры муниципального значенияв в рамках проведения мероприятий, направленных на повышение уровня обеспеченности учреждениями культурно-досугового типа</t>
  </si>
  <si>
    <t>Комплекс процессных мероприятий «Развитие физической культуры, спорта»</t>
  </si>
  <si>
    <t>Развитие инфраструктуры физической культуры, спорта и молодежной политики</t>
  </si>
  <si>
    <t>Реализация комплекса мер по профилактике девиантного поведения молодежи и трудовой адаптации несовершеннолетних</t>
  </si>
  <si>
    <t>Комплекс процессных мероприятий «Обеспечение безопасности»</t>
  </si>
  <si>
    <t>Обеспечение первичных мер пожарной безопасности</t>
  </si>
  <si>
    <t>Предупреждение и ликвидации последствий, чрезвычаных ситуаций и стихийныъ бействий природного и техногенного характера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</si>
  <si>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</si>
  <si>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</si>
  <si>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</si>
  <si>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</si>
  <si>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</si>
  <si>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</si>
  <si>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</si>
  <si>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</si>
  <si>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</si>
  <si>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4.2</t>
  </si>
  <si>
    <t>4.3</t>
  </si>
  <si>
    <t>4.4</t>
  </si>
  <si>
    <t>4.5</t>
  </si>
  <si>
    <t>5</t>
  </si>
  <si>
    <t>5.1</t>
  </si>
  <si>
    <t>5.2</t>
  </si>
  <si>
    <t>6</t>
  </si>
  <si>
    <t>6.1</t>
  </si>
  <si>
    <t>6.2</t>
  </si>
  <si>
    <t>ПОЯСНИТЕЛЬНАЯ ЗАПИСКА</t>
  </si>
  <si>
    <t>за январь-декабрь   2022  года</t>
  </si>
  <si>
    <r>
      <t>Муниципальная программа</t>
    </r>
    <r>
      <rPr>
        <i/>
        <sz val="11"/>
        <color theme="1"/>
        <rFont val="Calibri"/>
        <family val="2"/>
        <charset val="204"/>
        <scheme val="minor"/>
      </rPr>
      <t xml:space="preserve"> </t>
    </r>
  </si>
  <si>
    <t>1</t>
  </si>
  <si>
    <t xml:space="preserve">                 </t>
  </si>
  <si>
    <r>
      <t>Приложение   5</t>
    </r>
    <r>
      <rPr>
        <b/>
        <sz val="8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к порядку разработки, реализации </t>
    </r>
  </si>
  <si>
    <t xml:space="preserve">Наименование программы, подпрограммы, проекта, мероприятия </t>
  </si>
  <si>
    <t>(с указанием порядкового номера)</t>
  </si>
  <si>
    <t>план</t>
  </si>
  <si>
    <t>факт</t>
  </si>
  <si>
    <t>% исполнения</t>
  </si>
  <si>
    <t xml:space="preserve">Итого по </t>
  </si>
  <si>
    <t>(название)</t>
  </si>
  <si>
    <t xml:space="preserve">АНАЛИТИЧЕСКАЯ ЗАПИСКА </t>
  </si>
  <si>
    <t>В том числе по мероприятиям муниципальной программы отразить в порядке убывания исполнения (%)):</t>
  </si>
  <si>
    <t>№</t>
  </si>
  <si>
    <t>Наименование муниципальной  программы</t>
  </si>
  <si>
    <t>Итого</t>
  </si>
  <si>
    <t>Средства бюджета Гатчинского муниципального района</t>
  </si>
  <si>
    <t>Средства бюджета Ленинградской области</t>
  </si>
  <si>
    <t>Средства Федерального бюджета</t>
  </si>
  <si>
    <t>Внебюджетные источники</t>
  </si>
  <si>
    <t>за   2022  год</t>
  </si>
  <si>
    <t>Проведение химической обработки по уничтожению борщевика Сосновского.</t>
  </si>
  <si>
    <t>Трудоустройство несовешеннолетних граждан в летний период</t>
  </si>
  <si>
    <r>
      <t xml:space="preserve">                           </t>
    </r>
    <r>
      <rPr>
        <i/>
        <sz val="8"/>
        <color theme="1"/>
        <rFont val="Times New Roman"/>
        <family val="1"/>
        <charset val="204"/>
      </rPr>
      <t>Фамилия И.О.                     дата                         подпись</t>
    </r>
  </si>
  <si>
    <t>Выполнение работы по определению рыночной стоимости ЗУ;Топографическая съемка земельного участка;Кадастровые работы</t>
  </si>
  <si>
    <t>Мероприятия направленные на развитие и поддержку малого и среднего предпринимательства</t>
  </si>
  <si>
    <t>Оплата жилищных услуг за свободное жилье</t>
  </si>
  <si>
    <t>Формирование фонда  капитального ремонта</t>
  </si>
  <si>
    <t xml:space="preserve">Оказание услуг по техническому обслуживанию пожарной сигнализации;средства пожаротушения, информационные знаки </t>
  </si>
  <si>
    <t>Организация спортивно-досуговых мероприятий</t>
  </si>
  <si>
    <t xml:space="preserve">2022 год </t>
  </si>
  <si>
    <t xml:space="preserve">2023  год </t>
  </si>
  <si>
    <t>2024год</t>
  </si>
  <si>
    <t>2025 год</t>
  </si>
  <si>
    <t>Годы реализации муниципальной программы  2022  - 2025   г.г.</t>
  </si>
  <si>
    <r>
      <t xml:space="preserve">                                      </t>
    </r>
    <r>
      <rPr>
        <i/>
        <sz val="7"/>
        <color theme="1"/>
        <rFont val="Times New Roman"/>
        <family val="1"/>
        <charset val="204"/>
      </rPr>
      <t>Фамилия И.О.                                                    дата                                                                подпись</t>
    </r>
  </si>
  <si>
    <r>
      <t>Приложение 6</t>
    </r>
    <r>
      <rPr>
        <sz val="10"/>
        <color theme="1"/>
        <rFont val="Times New Roman"/>
        <family val="1"/>
        <charset val="204"/>
      </rPr>
      <t xml:space="preserve"> к порядку разработки, реализации </t>
    </r>
  </si>
  <si>
    <t>Оценка эффективности реализации муниципальной программы</t>
  </si>
  <si>
    <t>п/п</t>
  </si>
  <si>
    <t>Задачи, направленные на достижение цели</t>
  </si>
  <si>
    <t>Количественные и /или качественные целевые показатели, характеризующие достижение целей и решение задач</t>
  </si>
  <si>
    <t>Единица измерения</t>
  </si>
  <si>
    <t xml:space="preserve">Базовое значение индикатора  </t>
  </si>
  <si>
    <t>(на начало реализации муниципальной программы)</t>
  </si>
  <si>
    <t>20___ год</t>
  </si>
  <si>
    <t>Плановое значение индикатора,</t>
  </si>
  <si>
    <t>Ипn</t>
  </si>
  <si>
    <t>Фактическое значение индикатора,</t>
  </si>
  <si>
    <t>Ифn</t>
  </si>
  <si>
    <t>Уровень достижения индикатора</t>
  </si>
  <si>
    <t xml:space="preserve">       Ифn</t>
  </si>
  <si>
    <t>Эn = ── x 100</t>
  </si>
  <si>
    <t xml:space="preserve">        Ипn</t>
  </si>
  <si>
    <t>2022 год</t>
  </si>
  <si>
    <t>за 2022  год.</t>
  </si>
  <si>
    <t>кол-во</t>
  </si>
  <si>
    <t>Га</t>
  </si>
  <si>
    <t>Кузнецова ЕВ</t>
  </si>
  <si>
    <t>ответственный исполнитель</t>
  </si>
  <si>
    <t>шт</t>
  </si>
  <si>
    <t>Мероприятия</t>
  </si>
  <si>
    <t>%</t>
  </si>
  <si>
    <t>ШТ</t>
  </si>
  <si>
    <t>Квт</t>
  </si>
  <si>
    <t>тыс.руб</t>
  </si>
  <si>
    <t>чел</t>
  </si>
  <si>
    <t>мероприятия</t>
  </si>
  <si>
    <t>директор МКУ</t>
  </si>
  <si>
    <r>
      <t xml:space="preserve">Приложение 7 </t>
    </r>
    <r>
      <rPr>
        <sz val="10"/>
        <color theme="1"/>
        <rFont val="Times New Roman"/>
        <family val="1"/>
        <charset val="204"/>
      </rPr>
      <t xml:space="preserve">к порядку разработки, реализации </t>
    </r>
  </si>
  <si>
    <t>Аналитическая записка к оценке эффективности муниципальной программы</t>
  </si>
  <si>
    <t>__________________________________________________________</t>
  </si>
  <si>
    <t>(название муниципальной программы)</t>
  </si>
  <si>
    <r>
      <t xml:space="preserve">       Муниципальная программа «_________» (название муниципальной программы). Индекс эффективности </t>
    </r>
    <r>
      <rPr>
        <b/>
        <sz val="12"/>
        <color theme="1"/>
        <rFont val="Times New Roman"/>
        <family val="1"/>
        <charset val="204"/>
      </rPr>
      <t xml:space="preserve">Iэ </t>
    </r>
    <r>
      <rPr>
        <sz val="12"/>
        <color theme="1"/>
        <rFont val="Times New Roman"/>
        <family val="1"/>
        <charset val="204"/>
      </rPr>
      <t>= ____%.</t>
    </r>
  </si>
  <si>
    <t>ПРОЕКТНАЯ ЧАСТЬ.</t>
  </si>
  <si>
    <t>Показатели:</t>
  </si>
  <si>
    <t xml:space="preserve">                                                                                  Дата предоставления ______________</t>
  </si>
  <si>
    <t>(указать название структурного подразделения и должность руководителя)                     (подпись)                         (расшифровка)</t>
  </si>
  <si>
    <t>1) Выполнение работы по определению рыночной стоимости ЗУ;Топографическая съемка земельного участка;Кадастровые работы - исполнен на 100%;</t>
  </si>
  <si>
    <t>2. Мероприятия, направленные на достижение цели федерального проекта "Благоустройство сельских территорий"</t>
  </si>
  <si>
    <t>1) Проведение химической обработки по уничтожению борщевика Сосновского.- исполнен на 100%;</t>
  </si>
  <si>
    <t>3. Комплекс процессных мероприятий "ЖКХ и благоустройство территории"</t>
  </si>
  <si>
    <t>4. Комплекс процессных мероприятий «Развитие культуры, организация праздничных мероприятий»</t>
  </si>
  <si>
    <t>5. Комплекс процессных мероприятий «Развитие физической культуры, спорта»</t>
  </si>
  <si>
    <t>1) Организация спортивно-досуговых мероприятий - исполнено на 100%;</t>
  </si>
  <si>
    <t>2) Трудоустройство несовешеннолетних граждан в летний период - исполнено на 100%;</t>
  </si>
  <si>
    <t>1) Оказание услуг по техническому обслуживанию пожарной сигнализации;средства пожаротушения, информационные знаки  - исполнено на 100%;</t>
  </si>
  <si>
    <t xml:space="preserve">6. Комплекс процессных мероприятий «Обеспечение безопасности» </t>
  </si>
  <si>
    <t>1) Содержание и уборка автомобильных дорог,подсыпка щебнем - исполнено на 100%;</t>
  </si>
  <si>
    <t>2) Ремонт автомобильных дорог - исполнен на 100 %;</t>
  </si>
  <si>
    <t>1) Оплата жилищных услуг за свободное жилье - исполнено на 100%;</t>
  </si>
  <si>
    <t>3) Организация уличного освещения - исполнено на 100%;</t>
  </si>
  <si>
    <t>4) Благоустройство дворовой территории - исполнено на 100%;</t>
  </si>
  <si>
    <t>6) Формирование фонда  капитального ремонта - исполнено на 100%;</t>
  </si>
  <si>
    <t>В результате расчетов согласно методики оценки эффективности реализации программ индекс эффективности мероприятий,направленных на достижение целей равен 100%  -  мероприятия реализуются эффективно.</t>
  </si>
  <si>
    <t>Мероприятия проводятся в соответствии с календарным планом</t>
  </si>
  <si>
    <t>1) Мероприятия проводятся в соответствии с календарным планом</t>
  </si>
  <si>
    <t>Субсидии на обеспечение стимулирующих выплат работникам муниципальных учреждений культуры Ленинградской области</t>
  </si>
  <si>
    <t>Регулярная книговыдача, проведение выставок, показ фильмов</t>
  </si>
  <si>
    <t>Отчет о реализации муниципальной программы 2022 год</t>
  </si>
  <si>
    <t>Рождественского сельского поселения</t>
  </si>
  <si>
    <r>
      <t>Форма итогового отчета о выполнении Плана реализации муниципальной программы Рождественского сельского поселения</t>
    </r>
    <r>
      <rPr>
        <sz val="12"/>
        <color theme="1"/>
        <rFont val="Times New Roman"/>
        <family val="1"/>
        <charset val="204"/>
      </rPr>
      <t>.</t>
    </r>
  </si>
  <si>
    <t>Устойчивое социально-экономическое развитие территории муниципального образования Рождественского сельского поселения Гатчинского муниципального района Ленинградской области</t>
  </si>
  <si>
    <t>Мероприятия, направленные на достижение цели федерального проекта "Дорожная сеть"</t>
  </si>
  <si>
    <t>Реализация комплекса мероприятий,направленных на достижение цели федерального  проекта "Дорожная сеть"</t>
  </si>
  <si>
    <t>Мероприятия, направленные на достижение цели федерального проекта "Современный облик сельских поселений"</t>
  </si>
  <si>
    <t>Реализация комплекса мероприятий, направленных на достижение цели федерального проекта "Современный облик сельских поселений"</t>
  </si>
  <si>
    <t>Мероприятия, направленные на достижение цели федерального проекта "Обеспечение устойчивого сокращения непригодного для проживани я жилищного фонда"</t>
  </si>
  <si>
    <t>Реализация комплекса мероприятий, направленных на достижение цели федерального проекта "Обеспечение устойчивого сокращения непригодного для проживани я жилищного фонда"</t>
  </si>
  <si>
    <t>Комплекс процессных мероприятий «Создание условий для  экономического развития»</t>
  </si>
  <si>
    <t>Содействие созданию условий для развития сельского хозяйства</t>
  </si>
  <si>
    <t xml:space="preserve">Содержание и развитие  автомобильных дорог общего пользования местного значения </t>
  </si>
  <si>
    <t>Проведение мероприятий по обеспечению безопасности дорожного движения</t>
  </si>
  <si>
    <t>Содержание муниципального жилищного фонда, в том числе капитальный ремонт</t>
  </si>
  <si>
    <t>Содержание муниципального жилищного фонда, в том числе капитальный ремонт(коммунальное хозяйство)</t>
  </si>
  <si>
    <t xml:space="preserve">Организация уличного освещения </t>
  </si>
  <si>
    <t>Мероприятия по энергосбережению и повышению энергетической эффективности</t>
  </si>
  <si>
    <t>Поддержка развития общественной инфраструктуры муниципального значения в части приобретения, установки и оборудования детских и спортивных площадок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</si>
  <si>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</t>
  </si>
  <si>
    <r>
      <t xml:space="preserve">к итоговому отчету о выполнении Плана реализации муниципальной программы </t>
    </r>
    <r>
      <rPr>
        <b/>
        <sz val="12"/>
        <color theme="1"/>
        <rFont val="Times New Roman"/>
        <family val="1"/>
        <charset val="204"/>
      </rPr>
      <t>Рождественского сельского поселения</t>
    </r>
  </si>
  <si>
    <t>Объем фактического финансирования муниципальной программы по итогам составил 57558,3  тыс. рублей, из них:</t>
  </si>
  <si>
    <t xml:space="preserve"> социально-экономическое развитие территории муниципального образования Рождественского сельское поселение Гатчинского муниципального района Ленинградской области</t>
  </si>
  <si>
    <t>- средства бюджета Гатчинского муниципального района - 3516,0 тыс. рублей;</t>
  </si>
  <si>
    <t>- средства Федерального бюджета -  тыс. рублей;</t>
  </si>
  <si>
    <t>- средства бюджета Ленинградской области - 24994,8 тыс. рублей;</t>
  </si>
  <si>
    <t>- средства бюджета Рождественского сельского поселения - 29 047,5 тыс. рублей;</t>
  </si>
  <si>
    <r>
      <t xml:space="preserve">Ответственный исполнитель:  </t>
    </r>
    <r>
      <rPr>
        <b/>
        <u/>
        <sz val="9"/>
        <color theme="1"/>
        <rFont val="Times New Roman"/>
        <family val="1"/>
        <charset val="204"/>
      </rPr>
      <t>Леонченкова О.С.</t>
    </r>
    <r>
      <rPr>
        <b/>
        <sz val="9"/>
        <color theme="1"/>
        <rFont val="Times New Roman"/>
        <family val="1"/>
        <charset val="204"/>
      </rPr>
      <t xml:space="preserve">                 </t>
    </r>
    <r>
      <rPr>
        <b/>
        <u/>
        <sz val="9"/>
        <color theme="1"/>
        <rFont val="Times New Roman"/>
        <family val="1"/>
        <charset val="204"/>
      </rPr>
      <t xml:space="preserve"> 16.02.2023</t>
    </r>
    <r>
      <rPr>
        <b/>
        <sz val="9"/>
        <color theme="1"/>
        <rFont val="Times New Roman"/>
        <family val="1"/>
        <charset val="204"/>
      </rPr>
      <t xml:space="preserve">                 ___________________ </t>
    </r>
    <r>
      <rPr>
        <sz val="9"/>
        <color theme="1"/>
        <rFont val="Times New Roman"/>
        <family val="1"/>
        <charset val="204"/>
      </rPr>
      <t>.</t>
    </r>
  </si>
  <si>
    <t xml:space="preserve"> социально-экономическое развитие территории муниципального образования Рождественского сельского поселение Гатчинского муниципального района Ленинградской области</t>
  </si>
  <si>
    <t>Мичурина В.В.</t>
  </si>
  <si>
    <t>Ремонт асфальтобетонного покрытия автомобильной дороги, расположенной по адресу: Ленинградская область, Гатчинский район, с. Рождествено, ул. Музейная (участок от парковки Музея-усадьбы "Рождествено" до автомобильной дороги М-20)</t>
  </si>
  <si>
    <t>Приобретение квартиры</t>
  </si>
  <si>
    <t>Комфортная городская среда дворовая территория д.12 и д.14 по ул. Болотная в с. Рождествено Гатчинского района Ленинградской области</t>
  </si>
  <si>
    <t>Капитальный ремонт здания МКУ "Батовский культурно-досуговый центр" Рождественского сельского поселения Гатчинского муниципального района Ленинградской области в части капитального ремонта кровли по адресу: Ленинградская обл., Гатчинский район, д. Батово, д.12</t>
  </si>
  <si>
    <t>Гетманская Е.К.</t>
  </si>
  <si>
    <t>Ремонт и обустройство асфальтобетонного покрытия тротуаров с. Рождествено, Гатчинский р-он., Ленинградская обл.Выполнение работ по ямочному ремонту дороги по ул. Терещенко с. Рождествено, Гатчинский район, Ленинградская область</t>
  </si>
  <si>
    <t>справление профиля и Щебеночный ремонт по адресу: Ленинградская область, Гатчинский район, д. Даймище, Большой проспект.</t>
  </si>
  <si>
    <t>Леонченкова О.С.</t>
  </si>
  <si>
    <t>Содержание кладбищ, ремонт ограды воинов вов</t>
  </si>
  <si>
    <t>Субботин А.В.</t>
  </si>
  <si>
    <t xml:space="preserve"> Благоустройство территории (спил деревьев, убока контейнеров и детских площадок, мульчирование порубочных остатков) Перенос контейнерной площадки д.Замостье</t>
  </si>
  <si>
    <t>"Приобретение,  установка и оборудование  детской  площадки  в деревне Выра"и с.Рождествено уо Терещенко д3</t>
  </si>
  <si>
    <t>Деятельность 6-ти структурных подразделений 3 Дома Культуры и 4 Библиотеки</t>
  </si>
  <si>
    <t>ППоддержка развития общественной инфраструктуры муниципального значения в части обеспечения деятельности муниципальных учреждений культуры</t>
  </si>
  <si>
    <t>Домарацкая М.А.</t>
  </si>
  <si>
    <t xml:space="preserve">приобретение  информационных знаков </t>
  </si>
  <si>
    <t xml:space="preserve"> социально-экономическое развитие территории муниципального образования Рождественского сельского поселения Гатчинского муниципального района Ленинградской области</t>
  </si>
  <si>
    <r>
      <t xml:space="preserve">       Муниципальная программа «  Социально-экономическое развитие территории муниципального образования Рождественского сельского поселения Гатчинского муниципального района Ленинградской области».              Индекс эффективности </t>
    </r>
    <r>
      <rPr>
        <b/>
        <sz val="12"/>
        <color theme="1"/>
        <rFont val="Times New Roman"/>
        <family val="1"/>
        <charset val="204"/>
      </rPr>
      <t xml:space="preserve">Iэ </t>
    </r>
    <r>
      <rPr>
        <sz val="12"/>
        <color theme="1"/>
        <rFont val="Times New Roman"/>
        <family val="1"/>
        <charset val="204"/>
      </rPr>
      <t>= 100 %.</t>
    </r>
  </si>
  <si>
    <t>1. )"Мероприятия, направленные на достижение цели федерального проекта "Дорожная сеть"</t>
  </si>
  <si>
    <t>1) Ремонт асфальтобетонного покрытия автомобильной дороги, расположенной по адресу: Ленинградская область, Гатчинский район, с. Рождествено, ул. Музейная (участок от парковки Музея-усадьбы "Рождествено" до автомобильной дороги М-20) - исполнен на 100 %;</t>
  </si>
  <si>
    <t>3. Мероприятия, направленные на достижение цели федерального проекта "Обеспечение устойчивого сокращения непригодного для проживани я жилищного фонда"</t>
  </si>
  <si>
    <t>1) Приобретение квартиры - исполнен на 100 %;</t>
  </si>
  <si>
    <t>4. Мероприятия, направленные на достижение цели федерального проекта "Современный облик сельских поселений"</t>
  </si>
  <si>
    <t>Капитальный ремонт здания МКУ "Батовский культурно-досуговый центр" Рождественского сельского поселения Гатчинского муниципального района Ленинградской области в части капитального ремонта кровли по адресу: Ленинградская обл., Гатчинский район, д. Батово, д.12 - исполнено на 100 %.</t>
  </si>
  <si>
    <t>Комфортная городская среда дворовая территория д.12 и д.14 по ул. Болотная в с. Рождествено Гатчинского района Ленинградской области - исполнено на 100 %.</t>
  </si>
  <si>
    <t>5. Мероприятия, направленные на достиение цели федерального проекта "Формирование комфортной городской среды"</t>
  </si>
  <si>
    <t>1. Комплекс процессных мероприятий «Создание условий для экономического развития»</t>
  </si>
  <si>
    <t xml:space="preserve">2)  Мероприятия направленные на развитие и поддержку малого и среднего предпринимательства -исполнен на 0 %; </t>
  </si>
  <si>
    <t>2. Комплекс процессных мероприятий «Создание условий для  экономического развития»</t>
  </si>
  <si>
    <t>2) Содержание муниципального жилищного фонда, в том числе капитальный ремонт  -исполнен на 100%;</t>
  </si>
  <si>
    <t>5) Поддержка развития общественной инфраструктуры муниципального значения в части приобретения, установки и оборудования детских и спортивных площадок, - исполнено на 100 %;</t>
  </si>
  <si>
    <t>7)Организация и содержание мест захоронений - исполнено на 100%</t>
  </si>
  <si>
    <r>
      <t xml:space="preserve"> начальника отдела экономики и финансов    </t>
    </r>
    <r>
      <rPr>
        <sz val="14"/>
        <color theme="1"/>
        <rFont val="Times New Roman"/>
        <family val="1"/>
        <charset val="204"/>
      </rPr>
      <t xml:space="preserve"> ________________  (Леонченкова О.С.)</t>
    </r>
    <r>
      <rPr>
        <sz val="8"/>
        <color theme="1"/>
        <rFont val="Times New Roman"/>
        <family val="1"/>
        <charset val="204"/>
      </rPr>
      <t xml:space="preserve">  </t>
    </r>
  </si>
  <si>
    <t>Администрация Рождественского сельского поселения</t>
  </si>
  <si>
    <t>Комплекс процессных мероприятий "Формирование комфортной городской среды"</t>
  </si>
  <si>
    <t>Создание благоустроенных дворовых территорий</t>
  </si>
  <si>
    <t>Исполнение Плана реализации муниципальных программ Рождественского сельского поселения Гатчинского муниципального района</t>
  </si>
  <si>
    <r>
      <t xml:space="preserve">к оперативному отчету о ходе реализации  муниципальных программ </t>
    </r>
    <r>
      <rPr>
        <b/>
        <sz val="11"/>
        <color theme="1"/>
        <rFont val="Times New Roman"/>
        <family val="1"/>
        <charset val="204"/>
      </rPr>
      <t>Рождественского сельского поселения</t>
    </r>
  </si>
  <si>
    <t>ответственный исполнитель: - Леонченкова О.С.</t>
  </si>
  <si>
    <t>Мероприятия, направленные на достижение цели федерального проекта «Обеспечение устойчивого сокращения непригодного для проживания жилищного фонда», входящего в состав национального проекта «Жилье и городская среда»</t>
  </si>
  <si>
    <r>
      <t xml:space="preserve">Ответственный исполнитель: </t>
    </r>
    <r>
      <rPr>
        <b/>
        <u/>
        <sz val="12"/>
        <color theme="1"/>
        <rFont val="Times New Roman"/>
        <family val="1"/>
        <charset val="204"/>
      </rPr>
      <t>____Леонченкова О.С.__16.02.2023__________________________</t>
    </r>
    <r>
      <rPr>
        <b/>
        <sz val="12"/>
        <color theme="1"/>
        <rFont val="Times New Roman"/>
        <family val="1"/>
        <charset val="204"/>
      </rPr>
      <t xml:space="preserve"> </t>
    </r>
  </si>
  <si>
    <t>исправление профиля и Щебеночный ремонт по адресу: Ленинградская область, Гатчинский район, д. Даймище, Большой проспект.</t>
  </si>
  <si>
    <t xml:space="preserve"> Благоустройство территории (спил деревьев, убока контейнеров и детских площадок) </t>
  </si>
  <si>
    <t>Оплата по договору пск уличного освещения</t>
  </si>
  <si>
    <t>Деятельность 6-ти структурных подразделений 3 Дома Культуры и 3 Библиотеки</t>
  </si>
  <si>
    <t>Приобретение танцевальной обуви,костюмов, Приобретение системного блока в комплектации, Приобретение светового оборудования сцены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</si>
</sst>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₽_-;\-* #,##0\ _₽_-;_-* &quot;-&quot;\ _₽_-;_-@_-"/>
    <numFmt numFmtId="164" formatCode="#,##0.00\ &quot;₽&quot;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4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9">
    <xf numFmtId="0" fontId="0" fillId="0" borderId="0" xfId="0"/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1" fillId="0" borderId="0" xfId="0" applyFont="1"/>
    <xf numFmtId="0" fontId="7" fillId="3" borderId="22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1" fillId="0" borderId="22" xfId="0" applyFont="1" applyBorder="1"/>
    <xf numFmtId="0" fontId="0" fillId="0" borderId="22" xfId="0" applyBorder="1"/>
    <xf numFmtId="0" fontId="6" fillId="4" borderId="22" xfId="0" applyFont="1" applyFill="1" applyBorder="1" applyAlignment="1">
      <alignment vertical="center" wrapText="1"/>
    </xf>
    <xf numFmtId="0" fontId="7" fillId="3" borderId="22" xfId="0" applyFont="1" applyFill="1" applyBorder="1" applyAlignment="1">
      <alignment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4" borderId="22" xfId="0" applyFont="1" applyFill="1" applyBorder="1" applyAlignment="1">
      <alignment horizontal="center" wrapText="1"/>
    </xf>
    <xf numFmtId="0" fontId="6" fillId="4" borderId="22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5" fillId="4" borderId="22" xfId="0" applyFont="1" applyFill="1" applyBorder="1" applyAlignment="1">
      <alignment horizontal="center" vertical="center"/>
    </xf>
    <xf numFmtId="1" fontId="6" fillId="4" borderId="22" xfId="0" applyNumberFormat="1" applyFont="1" applyFill="1" applyBorder="1" applyAlignment="1">
      <alignment horizontal="center" vertical="center" wrapText="1"/>
    </xf>
    <xf numFmtId="41" fontId="7" fillId="3" borderId="22" xfId="0" applyNumberFormat="1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8" fillId="3" borderId="22" xfId="0" applyNumberFormat="1" applyFont="1" applyFill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4" borderId="22" xfId="0" applyFont="1" applyFill="1" applyBorder="1" applyAlignment="1">
      <alignment vertical="center"/>
    </xf>
    <xf numFmtId="49" fontId="7" fillId="3" borderId="22" xfId="0" applyNumberFormat="1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0" fontId="6" fillId="4" borderId="22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vertical="center"/>
    </xf>
    <xf numFmtId="0" fontId="7" fillId="3" borderId="22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12" fillId="0" borderId="0" xfId="0" applyFont="1"/>
    <xf numFmtId="0" fontId="6" fillId="0" borderId="25" xfId="0" applyFont="1" applyBorder="1" applyAlignment="1">
      <alignment horizontal="center" wrapText="1"/>
    </xf>
    <xf numFmtId="0" fontId="6" fillId="4" borderId="25" xfId="0" applyFont="1" applyFill="1" applyBorder="1" applyAlignment="1">
      <alignment vertical="center" wrapText="1"/>
    </xf>
    <xf numFmtId="0" fontId="12" fillId="0" borderId="0" xfId="0" applyFont="1" applyAlignment="1">
      <alignment horizontal="justify"/>
    </xf>
    <xf numFmtId="0" fontId="7" fillId="5" borderId="18" xfId="0" applyFont="1" applyFill="1" applyBorder="1" applyAlignment="1">
      <alignment horizontal="center" wrapText="1"/>
    </xf>
    <xf numFmtId="0" fontId="6" fillId="5" borderId="31" xfId="0" applyFont="1" applyFill="1" applyBorder="1" applyAlignment="1">
      <alignment horizontal="center" wrapText="1"/>
    </xf>
    <xf numFmtId="0" fontId="0" fillId="5" borderId="19" xfId="0" applyFill="1" applyBorder="1" applyAlignment="1">
      <alignment wrapText="1"/>
    </xf>
    <xf numFmtId="0" fontId="6" fillId="6" borderId="7" xfId="0" applyFont="1" applyFill="1" applyBorder="1" applyAlignment="1">
      <alignment horizontal="center" wrapText="1"/>
    </xf>
    <xf numFmtId="0" fontId="6" fillId="6" borderId="7" xfId="0" applyFont="1" applyFill="1" applyBorder="1" applyAlignment="1">
      <alignment horizontal="center" vertical="top" wrapText="1"/>
    </xf>
    <xf numFmtId="0" fontId="7" fillId="7" borderId="31" xfId="0" applyFont="1" applyFill="1" applyBorder="1" applyAlignment="1">
      <alignment horizontal="center" wrapText="1"/>
    </xf>
    <xf numFmtId="0" fontId="6" fillId="7" borderId="19" xfId="0" applyFont="1" applyFill="1" applyBorder="1" applyAlignment="1">
      <alignment horizontal="center" wrapText="1"/>
    </xf>
    <xf numFmtId="0" fontId="7" fillId="3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3" fillId="0" borderId="38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7" xfId="0" applyFont="1" applyBorder="1" applyAlignment="1">
      <alignment vertical="top" wrapText="1"/>
    </xf>
    <xf numFmtId="0" fontId="13" fillId="0" borderId="0" xfId="0" applyFont="1" applyAlignment="1"/>
    <xf numFmtId="0" fontId="12" fillId="0" borderId="0" xfId="0" applyFont="1" applyAlignment="1">
      <alignment wrapText="1"/>
    </xf>
    <xf numFmtId="0" fontId="3" fillId="0" borderId="0" xfId="0" applyFont="1" applyAlignment="1"/>
    <xf numFmtId="0" fontId="4" fillId="0" borderId="0" xfId="0" applyFont="1"/>
    <xf numFmtId="49" fontId="12" fillId="0" borderId="0" xfId="0" applyNumberFormat="1" applyFont="1"/>
    <xf numFmtId="0" fontId="19" fillId="0" borderId="22" xfId="0" applyFont="1" applyBorder="1"/>
    <xf numFmtId="0" fontId="19" fillId="0" borderId="0" xfId="0" applyFont="1"/>
    <xf numFmtId="0" fontId="6" fillId="0" borderId="22" xfId="0" applyFont="1" applyBorder="1"/>
    <xf numFmtId="0" fontId="6" fillId="0" borderId="25" xfId="0" applyFont="1" applyBorder="1" applyAlignment="1">
      <alignment horizontal="left" wrapText="1"/>
    </xf>
    <xf numFmtId="0" fontId="6" fillId="0" borderId="22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top" wrapText="1"/>
    </xf>
    <xf numFmtId="49" fontId="9" fillId="0" borderId="25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wrapText="1"/>
    </xf>
    <xf numFmtId="0" fontId="6" fillId="0" borderId="22" xfId="0" applyFont="1" applyBorder="1" applyAlignment="1">
      <alignment vertical="top" wrapText="1"/>
    </xf>
    <xf numFmtId="0" fontId="6" fillId="3" borderId="22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/>
    <xf numFmtId="0" fontId="6" fillId="0" borderId="0" xfId="0" applyFont="1" applyBorder="1" applyAlignment="1">
      <alignment wrapText="1"/>
    </xf>
    <xf numFmtId="9" fontId="6" fillId="0" borderId="22" xfId="0" applyNumberFormat="1" applyFont="1" applyBorder="1" applyAlignment="1">
      <alignment horizontal="center" vertical="center" wrapText="1"/>
    </xf>
    <xf numFmtId="9" fontId="6" fillId="3" borderId="22" xfId="0" applyNumberFormat="1" applyFont="1" applyFill="1" applyBorder="1" applyAlignment="1">
      <alignment horizontal="center" vertical="center" wrapText="1"/>
    </xf>
    <xf numFmtId="9" fontId="7" fillId="3" borderId="22" xfId="0" applyNumberFormat="1" applyFont="1" applyFill="1" applyBorder="1" applyAlignment="1">
      <alignment horizontal="center" vertical="center" wrapText="1"/>
    </xf>
    <xf numFmtId="9" fontId="6" fillId="4" borderId="22" xfId="0" applyNumberFormat="1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left" vertical="top" wrapText="1"/>
    </xf>
    <xf numFmtId="2" fontId="6" fillId="0" borderId="22" xfId="0" applyNumberFormat="1" applyFont="1" applyBorder="1" applyAlignment="1">
      <alignment horizontal="center" vertical="center" wrapText="1"/>
    </xf>
    <xf numFmtId="0" fontId="7" fillId="3" borderId="22" xfId="0" applyFont="1" applyFill="1" applyBorder="1" applyAlignment="1">
      <alignment wrapText="1"/>
    </xf>
    <xf numFmtId="2" fontId="7" fillId="3" borderId="22" xfId="0" applyNumberFormat="1" applyFont="1" applyFill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0" fillId="0" borderId="31" xfId="0" applyBorder="1" applyAlignment="1">
      <alignment wrapText="1"/>
    </xf>
    <xf numFmtId="0" fontId="0" fillId="0" borderId="19" xfId="0" applyBorder="1" applyAlignment="1">
      <alignment wrapText="1"/>
    </xf>
    <xf numFmtId="0" fontId="7" fillId="8" borderId="36" xfId="0" applyFont="1" applyFill="1" applyBorder="1" applyAlignment="1">
      <alignment horizontal="center" wrapText="1"/>
    </xf>
    <xf numFmtId="0" fontId="7" fillId="8" borderId="8" xfId="0" applyFont="1" applyFill="1" applyBorder="1" applyAlignment="1">
      <alignment horizontal="center" wrapText="1"/>
    </xf>
    <xf numFmtId="0" fontId="0" fillId="8" borderId="8" xfId="0" applyFill="1" applyBorder="1" applyAlignment="1">
      <alignment wrapText="1"/>
    </xf>
    <xf numFmtId="0" fontId="0" fillId="8" borderId="7" xfId="0" applyFill="1" applyBorder="1" applyAlignment="1">
      <alignment wrapText="1"/>
    </xf>
    <xf numFmtId="0" fontId="7" fillId="0" borderId="8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3" fillId="0" borderId="19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8" borderId="7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0" fontId="7" fillId="3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3" borderId="22" xfId="0" applyFont="1" applyFill="1" applyBorder="1" applyAlignment="1">
      <alignment horizontal="center" wrapText="1"/>
    </xf>
    <xf numFmtId="0" fontId="7" fillId="3" borderId="25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3" fillId="0" borderId="0" xfId="0" applyFont="1" applyAlignment="1">
      <alignment wrapText="1"/>
    </xf>
    <xf numFmtId="0" fontId="6" fillId="0" borderId="2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41" fontId="7" fillId="3" borderId="25" xfId="0" applyNumberFormat="1" applyFont="1" applyFill="1" applyBorder="1" applyAlignment="1">
      <alignment horizontal="center" vertical="center"/>
    </xf>
    <xf numFmtId="1" fontId="6" fillId="4" borderId="25" xfId="0" applyNumberFormat="1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23" fillId="0" borderId="22" xfId="0" applyFont="1" applyBorder="1" applyAlignment="1">
      <alignment wrapText="1"/>
    </xf>
    <xf numFmtId="0" fontId="0" fillId="0" borderId="23" xfId="0" applyBorder="1"/>
    <xf numFmtId="0" fontId="0" fillId="0" borderId="41" xfId="0" applyBorder="1"/>
    <xf numFmtId="0" fontId="0" fillId="0" borderId="42" xfId="0" applyBorder="1"/>
    <xf numFmtId="0" fontId="6" fillId="0" borderId="0" xfId="0" applyFont="1" applyAlignment="1">
      <alignment horizontal="right"/>
    </xf>
    <xf numFmtId="0" fontId="25" fillId="0" borderId="0" xfId="0" applyFont="1" applyAlignment="1">
      <alignment horizontal="justify"/>
    </xf>
    <xf numFmtId="0" fontId="25" fillId="0" borderId="0" xfId="0" applyFont="1" applyAlignment="1">
      <alignment horizontal="center"/>
    </xf>
    <xf numFmtId="0" fontId="6" fillId="0" borderId="0" xfId="0" applyFont="1"/>
    <xf numFmtId="0" fontId="2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top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 vertical="top"/>
    </xf>
    <xf numFmtId="0" fontId="0" fillId="0" borderId="0" xfId="0" applyFont="1"/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6" fillId="4" borderId="22" xfId="0" applyFont="1" applyFill="1" applyBorder="1" applyAlignment="1">
      <alignment wrapText="1"/>
    </xf>
    <xf numFmtId="0" fontId="6" fillId="4" borderId="22" xfId="0" applyFont="1" applyFill="1" applyBorder="1" applyAlignment="1">
      <alignment vertical="center" wrapText="1" shrinkToFit="1"/>
    </xf>
    <xf numFmtId="0" fontId="19" fillId="4" borderId="22" xfId="0" applyFont="1" applyFill="1" applyBorder="1" applyAlignment="1">
      <alignment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vertical="center"/>
    </xf>
    <xf numFmtId="0" fontId="7" fillId="4" borderId="22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top"/>
    </xf>
    <xf numFmtId="0" fontId="12" fillId="4" borderId="0" xfId="0" applyFont="1" applyFill="1" applyAlignment="1">
      <alignment horizontal="left" vertical="top"/>
    </xf>
    <xf numFmtId="2" fontId="7" fillId="0" borderId="22" xfId="0" applyNumberFormat="1" applyFont="1" applyBorder="1" applyAlignment="1">
      <alignment horizontal="center" vertical="center" wrapText="1"/>
    </xf>
    <xf numFmtId="2" fontId="6" fillId="4" borderId="22" xfId="0" applyNumberFormat="1" applyFont="1" applyFill="1" applyBorder="1" applyAlignment="1">
      <alignment horizontal="center" vertical="center" wrapText="1"/>
    </xf>
    <xf numFmtId="2" fontId="7" fillId="3" borderId="22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wrapText="1"/>
    </xf>
    <xf numFmtId="0" fontId="26" fillId="0" borderId="0" xfId="0" applyFont="1"/>
    <xf numFmtId="0" fontId="27" fillId="0" borderId="0" xfId="0" applyFont="1"/>
    <xf numFmtId="2" fontId="6" fillId="0" borderId="22" xfId="0" applyNumberFormat="1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9" borderId="22" xfId="0" applyFont="1" applyFill="1" applyBorder="1" applyAlignment="1">
      <alignment horizontal="center" wrapText="1"/>
    </xf>
    <xf numFmtId="9" fontId="6" fillId="9" borderId="22" xfId="0" applyNumberFormat="1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wrapText="1"/>
    </xf>
    <xf numFmtId="0" fontId="7" fillId="9" borderId="22" xfId="0" applyFont="1" applyFill="1" applyBorder="1" applyAlignment="1">
      <alignment horizontal="left" vertical="top" wrapText="1"/>
    </xf>
    <xf numFmtId="49" fontId="5" fillId="9" borderId="22" xfId="0" applyNumberFormat="1" applyFont="1" applyFill="1" applyBorder="1" applyAlignment="1">
      <alignment horizontal="center" vertical="center"/>
    </xf>
    <xf numFmtId="0" fontId="7" fillId="9" borderId="22" xfId="0" applyFont="1" applyFill="1" applyBorder="1" applyAlignment="1">
      <alignment horizontal="center" wrapText="1"/>
    </xf>
    <xf numFmtId="0" fontId="6" fillId="9" borderId="22" xfId="0" applyFont="1" applyFill="1" applyBorder="1" applyAlignment="1">
      <alignment horizontal="left" vertical="top"/>
    </xf>
    <xf numFmtId="0" fontId="6" fillId="9" borderId="22" xfId="0" applyFont="1" applyFill="1" applyBorder="1" applyAlignment="1">
      <alignment horizontal="center" vertical="center" wrapText="1"/>
    </xf>
    <xf numFmtId="0" fontId="6" fillId="9" borderId="25" xfId="0" applyFont="1" applyFill="1" applyBorder="1" applyAlignment="1">
      <alignment horizontal="center" wrapText="1"/>
    </xf>
    <xf numFmtId="0" fontId="0" fillId="9" borderId="22" xfId="0" applyFill="1" applyBorder="1"/>
    <xf numFmtId="0" fontId="6" fillId="9" borderId="22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9" borderId="22" xfId="0" applyFont="1" applyFill="1" applyBorder="1" applyAlignment="1">
      <alignment horizontal="center" wrapText="1"/>
    </xf>
    <xf numFmtId="0" fontId="7" fillId="9" borderId="22" xfId="0" applyFont="1" applyFill="1" applyBorder="1" applyAlignment="1">
      <alignment vertical="center" wrapText="1"/>
    </xf>
    <xf numFmtId="0" fontId="7" fillId="9" borderId="22" xfId="0" applyFont="1" applyFill="1" applyBorder="1" applyAlignment="1">
      <alignment horizontal="center" vertical="center" wrapText="1"/>
    </xf>
    <xf numFmtId="2" fontId="7" fillId="3" borderId="22" xfId="0" applyNumberFormat="1" applyFont="1" applyFill="1" applyBorder="1" applyAlignment="1">
      <alignment horizontal="center" vertical="center" wrapText="1"/>
    </xf>
    <xf numFmtId="2" fontId="6" fillId="9" borderId="22" xfId="0" applyNumberFormat="1" applyFont="1" applyFill="1" applyBorder="1" applyAlignment="1">
      <alignment horizontal="center" wrapText="1"/>
    </xf>
    <xf numFmtId="0" fontId="0" fillId="9" borderId="22" xfId="0" applyFill="1" applyBorder="1" applyAlignment="1">
      <alignment horizontal="center" vertical="center"/>
    </xf>
    <xf numFmtId="0" fontId="5" fillId="9" borderId="22" xfId="0" applyFont="1" applyFill="1" applyBorder="1" applyAlignment="1">
      <alignment horizontal="center" vertical="center"/>
    </xf>
    <xf numFmtId="0" fontId="11" fillId="9" borderId="22" xfId="0" applyFont="1" applyFill="1" applyBorder="1" applyAlignment="1">
      <alignment horizontal="center" vertical="center"/>
    </xf>
    <xf numFmtId="49" fontId="8" fillId="3" borderId="23" xfId="0" applyNumberFormat="1" applyFont="1" applyFill="1" applyBorder="1" applyAlignment="1">
      <alignment horizontal="center" vertical="center"/>
    </xf>
    <xf numFmtId="49" fontId="8" fillId="3" borderId="24" xfId="0" applyNumberFormat="1" applyFont="1" applyFill="1" applyBorder="1" applyAlignment="1">
      <alignment horizontal="center" vertical="center"/>
    </xf>
    <xf numFmtId="2" fontId="7" fillId="3" borderId="22" xfId="0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7" fillId="3" borderId="2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3" borderId="22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7" fillId="3" borderId="27" xfId="0" applyFont="1" applyFill="1" applyBorder="1" applyAlignment="1">
      <alignment horizontal="center" wrapText="1"/>
    </xf>
    <xf numFmtId="0" fontId="7" fillId="3" borderId="28" xfId="0" applyFont="1" applyFill="1" applyBorder="1" applyAlignment="1">
      <alignment horizontal="center" wrapText="1"/>
    </xf>
    <xf numFmtId="0" fontId="7" fillId="3" borderId="29" xfId="0" applyFont="1" applyFill="1" applyBorder="1" applyAlignment="1">
      <alignment horizontal="center" wrapText="1"/>
    </xf>
    <xf numFmtId="0" fontId="7" fillId="3" borderId="26" xfId="0" applyFont="1" applyFill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3" borderId="22" xfId="0" applyFont="1" applyFill="1" applyBorder="1" applyAlignment="1">
      <alignment horizontal="center" wrapText="1"/>
    </xf>
    <xf numFmtId="0" fontId="6" fillId="3" borderId="30" xfId="0" applyFont="1" applyFill="1" applyBorder="1" applyAlignment="1">
      <alignment horizontal="center" wrapText="1"/>
    </xf>
    <xf numFmtId="0" fontId="6" fillId="9" borderId="22" xfId="0" applyFont="1" applyFill="1" applyBorder="1" applyAlignment="1">
      <alignment horizontal="center" wrapText="1"/>
    </xf>
    <xf numFmtId="0" fontId="6" fillId="9" borderId="30" xfId="0" applyFont="1" applyFill="1" applyBorder="1" applyAlignment="1">
      <alignment horizontal="center" wrapText="1"/>
    </xf>
    <xf numFmtId="0" fontId="7" fillId="7" borderId="35" xfId="0" applyFont="1" applyFill="1" applyBorder="1" applyAlignment="1">
      <alignment horizontal="center" wrapText="1"/>
    </xf>
    <xf numFmtId="0" fontId="7" fillId="7" borderId="36" xfId="0" applyFont="1" applyFill="1" applyBorder="1" applyAlignment="1">
      <alignment horizontal="center" wrapText="1"/>
    </xf>
    <xf numFmtId="0" fontId="7" fillId="7" borderId="37" xfId="0" applyFont="1" applyFill="1" applyBorder="1" applyAlignment="1">
      <alignment horizontal="center" wrapText="1"/>
    </xf>
    <xf numFmtId="0" fontId="7" fillId="7" borderId="8" xfId="0" applyFont="1" applyFill="1" applyBorder="1" applyAlignment="1">
      <alignment horizontal="center" wrapText="1"/>
    </xf>
    <xf numFmtId="0" fontId="7" fillId="7" borderId="33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 wrapText="1"/>
    </xf>
    <xf numFmtId="0" fontId="7" fillId="0" borderId="3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7" borderId="18" xfId="0" applyFont="1" applyFill="1" applyBorder="1" applyAlignment="1">
      <alignment horizontal="center" wrapText="1"/>
    </xf>
    <xf numFmtId="0" fontId="7" fillId="7" borderId="31" xfId="0" applyFont="1" applyFill="1" applyBorder="1" applyAlignment="1">
      <alignment horizontal="center" wrapText="1"/>
    </xf>
    <xf numFmtId="0" fontId="7" fillId="7" borderId="19" xfId="0" applyFont="1" applyFill="1" applyBorder="1" applyAlignment="1">
      <alignment horizontal="center" wrapText="1"/>
    </xf>
    <xf numFmtId="2" fontId="7" fillId="7" borderId="18" xfId="0" applyNumberFormat="1" applyFont="1" applyFill="1" applyBorder="1" applyAlignment="1">
      <alignment horizontal="center" wrapText="1"/>
    </xf>
    <xf numFmtId="9" fontId="7" fillId="7" borderId="18" xfId="0" applyNumberFormat="1" applyFont="1" applyFill="1" applyBorder="1" applyAlignment="1">
      <alignment horizontal="center" wrapText="1"/>
    </xf>
    <xf numFmtId="9" fontId="7" fillId="7" borderId="31" xfId="0" applyNumberFormat="1" applyFont="1" applyFill="1" applyBorder="1" applyAlignment="1">
      <alignment horizontal="center" wrapText="1"/>
    </xf>
    <xf numFmtId="9" fontId="7" fillId="7" borderId="19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34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6" fillId="6" borderId="34" xfId="0" applyFont="1" applyFill="1" applyBorder="1" applyAlignment="1">
      <alignment horizontal="center" wrapText="1"/>
    </xf>
    <xf numFmtId="0" fontId="6" fillId="6" borderId="32" xfId="0" applyFont="1" applyFill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7" fillId="5" borderId="34" xfId="0" applyFont="1" applyFill="1" applyBorder="1" applyAlignment="1">
      <alignment horizontal="center" vertical="top" wrapText="1"/>
    </xf>
    <xf numFmtId="0" fontId="7" fillId="5" borderId="11" xfId="0" applyFont="1" applyFill="1" applyBorder="1" applyAlignment="1">
      <alignment horizontal="center" vertical="top" wrapText="1"/>
    </xf>
    <xf numFmtId="0" fontId="6" fillId="6" borderId="11" xfId="0" applyFont="1" applyFill="1" applyBorder="1" applyAlignment="1">
      <alignment horizontal="center" wrapText="1"/>
    </xf>
    <xf numFmtId="0" fontId="6" fillId="6" borderId="34" xfId="0" applyFont="1" applyFill="1" applyBorder="1" applyAlignment="1">
      <alignment horizontal="center" vertical="top" wrapText="1"/>
    </xf>
    <xf numFmtId="0" fontId="6" fillId="6" borderId="11" xfId="0" applyFont="1" applyFill="1" applyBorder="1" applyAlignment="1">
      <alignment horizontal="center" vertical="top" wrapText="1"/>
    </xf>
    <xf numFmtId="0" fontId="6" fillId="6" borderId="32" xfId="0" applyFont="1" applyFill="1" applyBorder="1" applyAlignment="1">
      <alignment horizontal="center" vertical="top" wrapText="1"/>
    </xf>
    <xf numFmtId="0" fontId="7" fillId="3" borderId="23" xfId="0" applyFont="1" applyFill="1" applyBorder="1" applyAlignment="1">
      <alignment horizontal="left" vertical="top" wrapText="1"/>
    </xf>
    <xf numFmtId="0" fontId="7" fillId="3" borderId="24" xfId="0" applyFont="1" applyFill="1" applyBorder="1" applyAlignment="1">
      <alignment horizontal="left" vertical="top" wrapText="1"/>
    </xf>
    <xf numFmtId="9" fontId="7" fillId="3" borderId="23" xfId="0" applyNumberFormat="1" applyFont="1" applyFill="1" applyBorder="1" applyAlignment="1">
      <alignment horizontal="center" vertical="center" wrapText="1"/>
    </xf>
    <xf numFmtId="9" fontId="7" fillId="3" borderId="24" xfId="0" applyNumberFormat="1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wrapText="1"/>
    </xf>
    <xf numFmtId="0" fontId="6" fillId="3" borderId="28" xfId="0" applyFont="1" applyFill="1" applyBorder="1" applyAlignment="1">
      <alignment horizontal="center" wrapText="1"/>
    </xf>
    <xf numFmtId="0" fontId="6" fillId="3" borderId="29" xfId="0" applyFont="1" applyFill="1" applyBorder="1" applyAlignment="1">
      <alignment horizontal="center" wrapText="1"/>
    </xf>
    <xf numFmtId="0" fontId="6" fillId="3" borderId="26" xfId="0" applyFont="1" applyFill="1" applyBorder="1" applyAlignment="1">
      <alignment horizontal="center" wrapText="1"/>
    </xf>
    <xf numFmtId="0" fontId="6" fillId="3" borderId="23" xfId="0" applyFont="1" applyFill="1" applyBorder="1" applyAlignment="1">
      <alignment horizontal="center" wrapText="1"/>
    </xf>
    <xf numFmtId="0" fontId="6" fillId="3" borderId="24" xfId="0" applyFont="1" applyFill="1" applyBorder="1" applyAlignment="1">
      <alignment horizontal="center" wrapText="1"/>
    </xf>
    <xf numFmtId="0" fontId="7" fillId="3" borderId="39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22" xfId="0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7" fillId="9" borderId="25" xfId="0" applyFont="1" applyFill="1" applyBorder="1" applyAlignment="1">
      <alignment horizontal="center" vertical="top" wrapText="1"/>
    </xf>
    <xf numFmtId="0" fontId="7" fillId="9" borderId="30" xfId="0" applyFont="1" applyFill="1" applyBorder="1" applyAlignment="1">
      <alignment horizontal="center" vertical="top" wrapText="1"/>
    </xf>
    <xf numFmtId="0" fontId="6" fillId="0" borderId="30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9" borderId="25" xfId="0" applyFont="1" applyFill="1" applyBorder="1" applyAlignment="1">
      <alignment horizontal="center" vertical="center" wrapText="1"/>
    </xf>
    <xf numFmtId="0" fontId="7" fillId="9" borderId="30" xfId="0" applyFont="1" applyFill="1" applyBorder="1" applyAlignment="1">
      <alignment horizontal="center" vertical="center" wrapText="1"/>
    </xf>
    <xf numFmtId="2" fontId="6" fillId="3" borderId="22" xfId="0" applyNumberFormat="1" applyFont="1" applyFill="1" applyBorder="1" applyAlignment="1">
      <alignment horizontal="center" vertical="center" wrapText="1"/>
    </xf>
    <xf numFmtId="164" fontId="6" fillId="3" borderId="2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2DBD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view="pageBreakPreview" topLeftCell="A9" zoomScale="120" zoomScaleNormal="120" zoomScaleSheetLayoutView="120" workbookViewId="0">
      <pane xSplit="2" ySplit="7" topLeftCell="C71" activePane="bottomRight" state="frozen"/>
      <selection activeCell="A9" sqref="A9"/>
      <selection pane="topRight" activeCell="C9" sqref="C9"/>
      <selection pane="bottomLeft" activeCell="A16" sqref="A16"/>
      <selection pane="bottomRight" activeCell="B18" sqref="B18:O18"/>
    </sheetView>
  </sheetViews>
  <sheetFormatPr defaultRowHeight="14.4" x14ac:dyDescent="0.3"/>
  <cols>
    <col min="1" max="1" width="6" style="34" customWidth="1"/>
    <col min="2" max="2" width="61.21875" customWidth="1"/>
    <col min="3" max="3" width="8.88671875" style="11"/>
    <col min="9" max="9" width="8.88671875" style="11"/>
  </cols>
  <sheetData>
    <row r="1" spans="2:15" x14ac:dyDescent="0.3">
      <c r="B1" s="189" t="s">
        <v>0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2:15" x14ac:dyDescent="0.3">
      <c r="B2" s="190" t="s">
        <v>1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2:15" x14ac:dyDescent="0.3">
      <c r="B3" s="191" t="s">
        <v>2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2:15" x14ac:dyDescent="0.3">
      <c r="B4" s="1"/>
    </row>
    <row r="5" spans="2:15" ht="33" customHeight="1" x14ac:dyDescent="0.3">
      <c r="B5" s="184" t="s">
        <v>21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</row>
    <row r="6" spans="2:15" x14ac:dyDescent="0.3">
      <c r="B6" s="1"/>
    </row>
    <row r="7" spans="2:15" x14ac:dyDescent="0.3">
      <c r="B7" s="2" t="s">
        <v>3</v>
      </c>
    </row>
    <row r="8" spans="2:15" ht="15" thickBot="1" x14ac:dyDescent="0.35">
      <c r="B8" s="1"/>
    </row>
    <row r="9" spans="2:15" ht="16.8" thickTop="1" thickBot="1" x14ac:dyDescent="0.35">
      <c r="B9" s="201" t="s">
        <v>253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3"/>
    </row>
    <row r="10" spans="2:15" ht="18.600000000000001" customHeight="1" thickBot="1" x14ac:dyDescent="0.35">
      <c r="B10" s="204" t="s">
        <v>4</v>
      </c>
      <c r="C10" s="207" t="s">
        <v>5</v>
      </c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9"/>
    </row>
    <row r="11" spans="2:15" x14ac:dyDescent="0.3">
      <c r="B11" s="205"/>
      <c r="C11" s="210" t="s">
        <v>6</v>
      </c>
      <c r="D11" s="211"/>
      <c r="E11" s="211"/>
      <c r="F11" s="211"/>
      <c r="G11" s="211"/>
      <c r="H11" s="212"/>
      <c r="I11" s="210" t="s">
        <v>8</v>
      </c>
      <c r="J11" s="211"/>
      <c r="K11" s="211"/>
      <c r="L11" s="211"/>
      <c r="M11" s="211"/>
      <c r="N11" s="211"/>
      <c r="O11" s="212"/>
    </row>
    <row r="12" spans="2:15" ht="15" thickBot="1" x14ac:dyDescent="0.35">
      <c r="B12" s="205"/>
      <c r="C12" s="213" t="s">
        <v>7</v>
      </c>
      <c r="D12" s="214"/>
      <c r="E12" s="214"/>
      <c r="F12" s="214"/>
      <c r="G12" s="214"/>
      <c r="H12" s="215"/>
      <c r="I12" s="213" t="s">
        <v>7</v>
      </c>
      <c r="J12" s="214"/>
      <c r="K12" s="214"/>
      <c r="L12" s="214"/>
      <c r="M12" s="214"/>
      <c r="N12" s="214"/>
      <c r="O12" s="215"/>
    </row>
    <row r="13" spans="2:15" ht="28.95" customHeight="1" x14ac:dyDescent="0.3">
      <c r="B13" s="205"/>
      <c r="C13" s="216" t="s">
        <v>9</v>
      </c>
      <c r="D13" s="3" t="s">
        <v>10</v>
      </c>
      <c r="E13" s="195" t="s">
        <v>11</v>
      </c>
      <c r="F13" s="195" t="s">
        <v>12</v>
      </c>
      <c r="G13" s="195" t="s">
        <v>13</v>
      </c>
      <c r="H13" s="218" t="s">
        <v>35</v>
      </c>
      <c r="I13" s="216" t="s">
        <v>14</v>
      </c>
      <c r="J13" s="195" t="s">
        <v>11</v>
      </c>
      <c r="K13" s="195" t="s">
        <v>12</v>
      </c>
      <c r="L13" s="195" t="s">
        <v>13</v>
      </c>
      <c r="M13" s="195" t="s">
        <v>35</v>
      </c>
      <c r="N13" s="197" t="s">
        <v>15</v>
      </c>
      <c r="O13" s="199" t="s">
        <v>16</v>
      </c>
    </row>
    <row r="14" spans="2:15" ht="22.2" thickBot="1" x14ac:dyDescent="0.35">
      <c r="B14" s="206"/>
      <c r="C14" s="217"/>
      <c r="D14" s="4" t="s">
        <v>36</v>
      </c>
      <c r="E14" s="196"/>
      <c r="F14" s="196"/>
      <c r="G14" s="196"/>
      <c r="H14" s="219"/>
      <c r="I14" s="217"/>
      <c r="J14" s="196"/>
      <c r="K14" s="196"/>
      <c r="L14" s="196"/>
      <c r="M14" s="196"/>
      <c r="N14" s="198"/>
      <c r="O14" s="200"/>
    </row>
    <row r="15" spans="2:15" ht="15" thickBot="1" x14ac:dyDescent="0.35">
      <c r="B15" s="6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  <c r="H15" s="6">
        <v>7</v>
      </c>
      <c r="I15" s="5">
        <v>8</v>
      </c>
      <c r="J15" s="5">
        <v>9</v>
      </c>
      <c r="K15" s="5">
        <v>10</v>
      </c>
      <c r="L15" s="5">
        <v>11</v>
      </c>
      <c r="M15" s="5">
        <v>12</v>
      </c>
      <c r="N15" s="5">
        <v>13</v>
      </c>
      <c r="O15" s="6">
        <v>14</v>
      </c>
    </row>
    <row r="16" spans="2:15" x14ac:dyDescent="0.3">
      <c r="B16" s="7" t="s">
        <v>17</v>
      </c>
      <c r="C16" s="193">
        <f>F16+G16+H16</f>
        <v>59338.5</v>
      </c>
      <c r="D16" s="193">
        <f>C16</f>
        <v>59338.5</v>
      </c>
      <c r="E16" s="193">
        <f>E19+E22+E25+E29+E32+E36+E42+E53+E59+E62</f>
        <v>0</v>
      </c>
      <c r="F16" s="193">
        <f>F19+F22+F25+F29+F32+F36+F42+F53+F59+F62+F27</f>
        <v>24994.6</v>
      </c>
      <c r="G16" s="193">
        <f>G19+G22+G25+G29+G32+G36+G42+G53+G59+G62+G27</f>
        <v>3523.7999999999997</v>
      </c>
      <c r="H16" s="193">
        <f>H19+H22+H25+H29+H32+H36+H42+H53+H59+H62+H51</f>
        <v>30820.100000000002</v>
      </c>
      <c r="I16" s="193">
        <f>J16+K16+L16+M16</f>
        <v>57557.8</v>
      </c>
      <c r="J16" s="193">
        <f>J19+J22+J25+J29+J32+J36+J42+J53+J59+J62</f>
        <v>0</v>
      </c>
      <c r="K16" s="193">
        <f>K19+K22+K25+K29+K32+K36+K42+K53+K59+K62+K27</f>
        <v>24578.600000000002</v>
      </c>
      <c r="L16" s="193">
        <f>L19+L22+L25+L29+L32+L36+L42+L53+L59+L62+L27</f>
        <v>3515.9999999999995</v>
      </c>
      <c r="M16" s="193">
        <f>M19+M22+M25+M29+M32+M36+M42+M53+M59+M62+M51</f>
        <v>29463.199999999997</v>
      </c>
      <c r="N16" s="193">
        <v>100</v>
      </c>
      <c r="O16" s="193">
        <v>100</v>
      </c>
    </row>
    <row r="17" spans="1:15" ht="15" thickBot="1" x14ac:dyDescent="0.35">
      <c r="B17" s="8" t="s">
        <v>18</v>
      </c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</row>
    <row r="18" spans="1:15" x14ac:dyDescent="0.3">
      <c r="B18" s="186" t="s">
        <v>19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8"/>
    </row>
    <row r="19" spans="1:15" ht="21.6" customHeight="1" x14ac:dyDescent="0.3">
      <c r="A19" s="180">
        <v>1</v>
      </c>
      <c r="B19" s="192" t="s">
        <v>191</v>
      </c>
      <c r="C19" s="185">
        <f>C21</f>
        <v>9672.6</v>
      </c>
      <c r="D19" s="185">
        <f t="shared" ref="D19:O19" si="0">D21</f>
        <v>9672.6</v>
      </c>
      <c r="E19" s="185">
        <f t="shared" si="0"/>
        <v>0</v>
      </c>
      <c r="F19" s="185">
        <f t="shared" si="0"/>
        <v>8802</v>
      </c>
      <c r="G19" s="185">
        <f t="shared" si="0"/>
        <v>870.5</v>
      </c>
      <c r="H19" s="185">
        <f t="shared" si="0"/>
        <v>0</v>
      </c>
      <c r="I19" s="185">
        <f t="shared" si="0"/>
        <v>9672.6</v>
      </c>
      <c r="J19" s="185">
        <f t="shared" si="0"/>
        <v>0</v>
      </c>
      <c r="K19" s="185">
        <f t="shared" si="0"/>
        <v>8802</v>
      </c>
      <c r="L19" s="185">
        <f t="shared" si="0"/>
        <v>870.5</v>
      </c>
      <c r="M19" s="185">
        <f t="shared" si="0"/>
        <v>0</v>
      </c>
      <c r="N19" s="185">
        <f t="shared" si="0"/>
        <v>100</v>
      </c>
      <c r="O19" s="185">
        <f t="shared" si="0"/>
        <v>100</v>
      </c>
    </row>
    <row r="20" spans="1:15" ht="10.8" customHeight="1" x14ac:dyDescent="0.3">
      <c r="A20" s="181"/>
      <c r="B20" s="192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</row>
    <row r="21" spans="1:15" ht="21" customHeight="1" x14ac:dyDescent="0.3">
      <c r="A21" s="35" t="s">
        <v>24</v>
      </c>
      <c r="B21" s="9" t="s">
        <v>192</v>
      </c>
      <c r="C21" s="171">
        <v>9672.6</v>
      </c>
      <c r="D21" s="9">
        <v>9672.6</v>
      </c>
      <c r="E21" s="19"/>
      <c r="F21" s="19">
        <v>8802</v>
      </c>
      <c r="G21" s="19">
        <v>870.5</v>
      </c>
      <c r="H21" s="19"/>
      <c r="I21" s="20">
        <v>9672.6</v>
      </c>
      <c r="J21" s="19"/>
      <c r="K21" s="19">
        <v>8802</v>
      </c>
      <c r="L21" s="19">
        <v>870.5</v>
      </c>
      <c r="M21" s="19"/>
      <c r="N21" s="19">
        <f>I21/C21*100</f>
        <v>100</v>
      </c>
      <c r="O21" s="19">
        <f>I21/C21%</f>
        <v>100</v>
      </c>
    </row>
    <row r="22" spans="1:15" ht="31.95" customHeight="1" x14ac:dyDescent="0.3">
      <c r="A22" s="180" t="s">
        <v>25</v>
      </c>
      <c r="B22" s="192" t="s">
        <v>23</v>
      </c>
      <c r="C22" s="185">
        <f t="shared" ref="C22:N22" si="1">C24</f>
        <v>11.3</v>
      </c>
      <c r="D22" s="185">
        <f t="shared" si="1"/>
        <v>11.3</v>
      </c>
      <c r="E22" s="185">
        <f t="shared" si="1"/>
        <v>0</v>
      </c>
      <c r="F22" s="185">
        <f t="shared" si="1"/>
        <v>10.3</v>
      </c>
      <c r="G22" s="185">
        <f t="shared" si="1"/>
        <v>0</v>
      </c>
      <c r="H22" s="185">
        <f t="shared" si="1"/>
        <v>1</v>
      </c>
      <c r="I22" s="185">
        <f t="shared" si="1"/>
        <v>11.3</v>
      </c>
      <c r="J22" s="185">
        <f t="shared" si="1"/>
        <v>0</v>
      </c>
      <c r="K22" s="185">
        <f t="shared" si="1"/>
        <v>10.3</v>
      </c>
      <c r="L22" s="185">
        <f t="shared" si="1"/>
        <v>0</v>
      </c>
      <c r="M22" s="185">
        <f t="shared" si="1"/>
        <v>1</v>
      </c>
      <c r="N22" s="182">
        <f t="shared" si="1"/>
        <v>100</v>
      </c>
      <c r="O22" s="182">
        <f>I22/C22*100</f>
        <v>100</v>
      </c>
    </row>
    <row r="23" spans="1:15" ht="9.6" hidden="1" customHeight="1" x14ac:dyDescent="0.3">
      <c r="A23" s="181"/>
      <c r="B23" s="192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2"/>
      <c r="O23" s="182"/>
    </row>
    <row r="24" spans="1:15" ht="22.2" customHeight="1" x14ac:dyDescent="0.3">
      <c r="A24" s="35" t="s">
        <v>26</v>
      </c>
      <c r="B24" s="9" t="s">
        <v>22</v>
      </c>
      <c r="C24" s="171">
        <v>11.3</v>
      </c>
      <c r="D24" s="9">
        <v>11.3</v>
      </c>
      <c r="E24" s="19"/>
      <c r="F24" s="19">
        <v>10.3</v>
      </c>
      <c r="G24" s="19"/>
      <c r="H24" s="19">
        <v>1</v>
      </c>
      <c r="I24" s="20">
        <v>11.3</v>
      </c>
      <c r="J24" s="19"/>
      <c r="K24" s="19">
        <v>10.3</v>
      </c>
      <c r="L24" s="19"/>
      <c r="M24" s="19">
        <v>1</v>
      </c>
      <c r="N24" s="19">
        <f>I24/C24*100</f>
        <v>100</v>
      </c>
      <c r="O24" s="19">
        <f>I24/C24*100</f>
        <v>100</v>
      </c>
    </row>
    <row r="25" spans="1:15" ht="31.8" x14ac:dyDescent="0.3">
      <c r="A25" s="36" t="s">
        <v>29</v>
      </c>
      <c r="B25" s="12" t="s">
        <v>256</v>
      </c>
      <c r="C25" s="18">
        <f>C26</f>
        <v>2313</v>
      </c>
      <c r="D25" s="18">
        <f t="shared" ref="D25" si="2">C25</f>
        <v>2313</v>
      </c>
      <c r="E25" s="18">
        <f>E26</f>
        <v>0</v>
      </c>
      <c r="F25" s="18">
        <f t="shared" ref="F25:H25" si="3">F26</f>
        <v>1434.3</v>
      </c>
      <c r="G25" s="18">
        <f t="shared" si="3"/>
        <v>868</v>
      </c>
      <c r="H25" s="18">
        <f t="shared" si="3"/>
        <v>10.5</v>
      </c>
      <c r="I25" s="18">
        <f>J25+K25+L25+M25</f>
        <v>2312.8000000000002</v>
      </c>
      <c r="J25" s="18">
        <f>J26</f>
        <v>0</v>
      </c>
      <c r="K25" s="18">
        <f>K26</f>
        <v>1434.3</v>
      </c>
      <c r="L25" s="18">
        <f t="shared" ref="L25:M25" si="4">L26</f>
        <v>868</v>
      </c>
      <c r="M25" s="18">
        <f t="shared" si="4"/>
        <v>10.5</v>
      </c>
      <c r="N25" s="154">
        <f t="shared" ref="N25:O35" si="5">I25/C25*100</f>
        <v>99.99135322092522</v>
      </c>
      <c r="O25" s="154">
        <f t="shared" ref="O25:O26" si="6">I25/C25*100</f>
        <v>99.99135322092522</v>
      </c>
    </row>
    <row r="26" spans="1:15" ht="31.8" customHeight="1" x14ac:dyDescent="0.3">
      <c r="A26" s="35" t="s">
        <v>30</v>
      </c>
      <c r="B26" s="155" t="s">
        <v>196</v>
      </c>
      <c r="C26" s="171">
        <v>2313</v>
      </c>
      <c r="D26" s="9">
        <v>2313</v>
      </c>
      <c r="E26" s="9"/>
      <c r="F26" s="9">
        <v>1434.3</v>
      </c>
      <c r="G26" s="9">
        <v>868</v>
      </c>
      <c r="H26" s="9">
        <v>10.5</v>
      </c>
      <c r="I26" s="10">
        <v>2313</v>
      </c>
      <c r="J26" s="9"/>
      <c r="K26" s="9">
        <v>1434.3</v>
      </c>
      <c r="L26" s="9">
        <v>868</v>
      </c>
      <c r="M26" s="9">
        <v>10.5</v>
      </c>
      <c r="N26" s="158">
        <f t="shared" si="5"/>
        <v>100</v>
      </c>
      <c r="O26" s="158">
        <f t="shared" si="6"/>
        <v>100</v>
      </c>
    </row>
    <row r="27" spans="1:15" ht="31.8" customHeight="1" x14ac:dyDescent="0.3">
      <c r="A27" s="164" t="s">
        <v>32</v>
      </c>
      <c r="B27" s="165" t="s">
        <v>31</v>
      </c>
      <c r="C27" s="165">
        <v>3399.2</v>
      </c>
      <c r="D27" s="172">
        <v>3399.2</v>
      </c>
      <c r="E27" s="172"/>
      <c r="F27" s="165">
        <v>3093</v>
      </c>
      <c r="G27" s="165">
        <f>G28</f>
        <v>306.2</v>
      </c>
      <c r="H27" s="172"/>
      <c r="I27" s="165">
        <v>3399.2</v>
      </c>
      <c r="J27" s="172"/>
      <c r="K27" s="165">
        <v>3093</v>
      </c>
      <c r="L27" s="165">
        <f>L28</f>
        <v>306.2</v>
      </c>
      <c r="M27" s="172"/>
      <c r="N27" s="176">
        <v>100</v>
      </c>
      <c r="O27" s="176">
        <v>100</v>
      </c>
    </row>
    <row r="28" spans="1:15" ht="31.8" customHeight="1" x14ac:dyDescent="0.3">
      <c r="A28" s="35" t="s">
        <v>33</v>
      </c>
      <c r="B28" s="171" t="s">
        <v>34</v>
      </c>
      <c r="C28" s="171">
        <v>3399.2</v>
      </c>
      <c r="D28" s="171">
        <v>3399.2</v>
      </c>
      <c r="E28" s="171"/>
      <c r="F28" s="171">
        <v>3093</v>
      </c>
      <c r="G28" s="171">
        <v>306.2</v>
      </c>
      <c r="H28" s="171"/>
      <c r="I28" s="10">
        <v>3399.2</v>
      </c>
      <c r="J28" s="171"/>
      <c r="K28" s="171">
        <v>3093</v>
      </c>
      <c r="L28" s="171">
        <v>306.2</v>
      </c>
      <c r="M28" s="171"/>
      <c r="N28" s="158">
        <f>I28/C28*100</f>
        <v>100</v>
      </c>
      <c r="O28" s="158">
        <f>N28</f>
        <v>100</v>
      </c>
    </row>
    <row r="29" spans="1:15" ht="21.6" x14ac:dyDescent="0.3">
      <c r="A29" s="35" t="s">
        <v>81</v>
      </c>
      <c r="B29" s="12" t="s">
        <v>193</v>
      </c>
      <c r="C29" s="18">
        <f>E29+F29+G29+H29</f>
        <v>5816.8</v>
      </c>
      <c r="D29" s="18">
        <f>C29</f>
        <v>5816.8</v>
      </c>
      <c r="E29" s="18">
        <f>E30</f>
        <v>0</v>
      </c>
      <c r="F29" s="18">
        <f t="shared" ref="F29:H29" si="7">F30</f>
        <v>5293.3</v>
      </c>
      <c r="G29" s="18">
        <f t="shared" si="7"/>
        <v>523.5</v>
      </c>
      <c r="H29" s="18">
        <f t="shared" si="7"/>
        <v>0</v>
      </c>
      <c r="I29" s="18">
        <f>J29+K29+L29+M29</f>
        <v>5729.5999999999995</v>
      </c>
      <c r="J29" s="18">
        <f>J30</f>
        <v>0</v>
      </c>
      <c r="K29" s="18">
        <f t="shared" ref="K29:M29" si="8">K30</f>
        <v>5213.8999999999996</v>
      </c>
      <c r="L29" s="18">
        <f t="shared" si="8"/>
        <v>515.70000000000005</v>
      </c>
      <c r="M29" s="18">
        <f t="shared" si="8"/>
        <v>0</v>
      </c>
      <c r="N29" s="175">
        <f t="shared" si="5"/>
        <v>98.500893962316042</v>
      </c>
      <c r="O29" s="175">
        <f>I29/C29*100</f>
        <v>98.500893962316042</v>
      </c>
    </row>
    <row r="30" spans="1:15" ht="21.6" x14ac:dyDescent="0.3">
      <c r="A30" s="35" t="s">
        <v>82</v>
      </c>
      <c r="B30" s="9" t="s">
        <v>194</v>
      </c>
      <c r="C30" s="10">
        <v>5816.8</v>
      </c>
      <c r="D30" s="9">
        <v>5816.8</v>
      </c>
      <c r="E30" s="9"/>
      <c r="F30" s="9">
        <v>5293.3</v>
      </c>
      <c r="G30" s="9">
        <v>523.5</v>
      </c>
      <c r="H30" s="9"/>
      <c r="I30" s="10">
        <v>5729.6</v>
      </c>
      <c r="J30" s="9"/>
      <c r="K30" s="9">
        <v>5213.8999999999996</v>
      </c>
      <c r="L30" s="9">
        <v>515.70000000000005</v>
      </c>
      <c r="M30" s="9"/>
      <c r="N30" s="158">
        <f t="shared" si="5"/>
        <v>98.500893962316056</v>
      </c>
      <c r="O30" s="9">
        <f t="shared" si="5"/>
        <v>0</v>
      </c>
    </row>
    <row r="31" spans="1:15" x14ac:dyDescent="0.3">
      <c r="A31" s="35"/>
      <c r="B31" s="183" t="s">
        <v>20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</row>
    <row r="32" spans="1:15" s="29" customFormat="1" ht="33" customHeight="1" x14ac:dyDescent="0.3">
      <c r="A32" s="36" t="s">
        <v>38</v>
      </c>
      <c r="B32" s="18" t="s">
        <v>197</v>
      </c>
      <c r="C32" s="18">
        <f>E32+F32+G32+H32</f>
        <v>340</v>
      </c>
      <c r="D32" s="18">
        <f>C32</f>
        <v>340</v>
      </c>
      <c r="E32" s="18">
        <f>E33+E34+E35</f>
        <v>0</v>
      </c>
      <c r="F32" s="18">
        <f t="shared" ref="F32:H32" si="9">F33+F34+F35</f>
        <v>0</v>
      </c>
      <c r="G32" s="18">
        <f t="shared" si="9"/>
        <v>0</v>
      </c>
      <c r="H32" s="18">
        <f t="shared" si="9"/>
        <v>340</v>
      </c>
      <c r="I32" s="18">
        <f>J32+K32+L32+M32</f>
        <v>261.60000000000002</v>
      </c>
      <c r="J32" s="18">
        <f>J33+J34+J35</f>
        <v>0</v>
      </c>
      <c r="K32" s="18">
        <f t="shared" ref="K32:M32" si="10">K33+K34+K35</f>
        <v>0</v>
      </c>
      <c r="L32" s="18">
        <f t="shared" si="10"/>
        <v>0</v>
      </c>
      <c r="M32" s="18">
        <f t="shared" si="10"/>
        <v>261.60000000000002</v>
      </c>
      <c r="N32" s="175">
        <f t="shared" si="5"/>
        <v>76.941176470588246</v>
      </c>
      <c r="O32" s="175">
        <f>I32/C32*100</f>
        <v>76.941176470588246</v>
      </c>
    </row>
    <row r="33" spans="1:15" x14ac:dyDescent="0.3">
      <c r="A33" s="35" t="s">
        <v>24</v>
      </c>
      <c r="B33" s="9" t="s">
        <v>198</v>
      </c>
      <c r="C33" s="23">
        <v>320</v>
      </c>
      <c r="D33" s="23">
        <v>320</v>
      </c>
      <c r="E33" s="19"/>
      <c r="F33" s="19"/>
      <c r="G33" s="19"/>
      <c r="H33" s="19">
        <v>320</v>
      </c>
      <c r="I33" s="20">
        <f>J33+K33+L33+M33</f>
        <v>261.60000000000002</v>
      </c>
      <c r="J33" s="19"/>
      <c r="K33" s="19"/>
      <c r="L33" s="19"/>
      <c r="M33" s="19">
        <v>261.60000000000002</v>
      </c>
      <c r="N33" s="24">
        <f>I33/C33*100</f>
        <v>81.750000000000014</v>
      </c>
      <c r="O33" s="24">
        <f t="shared" ref="O33:O35" si="11">I33/C33*100</f>
        <v>81.750000000000014</v>
      </c>
    </row>
    <row r="34" spans="1:15" x14ac:dyDescent="0.3">
      <c r="A34" s="35" t="s">
        <v>39</v>
      </c>
      <c r="B34" s="9" t="s">
        <v>40</v>
      </c>
      <c r="C34" s="23">
        <v>20</v>
      </c>
      <c r="D34" s="23">
        <v>20</v>
      </c>
      <c r="E34" s="19"/>
      <c r="F34" s="19"/>
      <c r="G34" s="19"/>
      <c r="H34" s="19">
        <v>20</v>
      </c>
      <c r="I34" s="20">
        <f t="shared" ref="I34:I35" si="12">J34+K34+L34+M34</f>
        <v>0</v>
      </c>
      <c r="J34" s="19"/>
      <c r="K34" s="19"/>
      <c r="L34" s="19"/>
      <c r="M34" s="19">
        <v>0</v>
      </c>
      <c r="N34" s="24">
        <f t="shared" si="5"/>
        <v>0</v>
      </c>
      <c r="O34" s="24">
        <f t="shared" si="11"/>
        <v>0</v>
      </c>
    </row>
    <row r="35" spans="1:15" x14ac:dyDescent="0.3">
      <c r="A35" s="35" t="s">
        <v>41</v>
      </c>
      <c r="B35" s="9"/>
      <c r="C35" s="23"/>
      <c r="D35" s="23">
        <f t="shared" ref="D35" si="13">C35</f>
        <v>0</v>
      </c>
      <c r="E35" s="19"/>
      <c r="F35" s="19"/>
      <c r="G35" s="19"/>
      <c r="H35" s="19"/>
      <c r="I35" s="20">
        <f t="shared" si="12"/>
        <v>0</v>
      </c>
      <c r="J35" s="19"/>
      <c r="K35" s="19"/>
      <c r="L35" s="19"/>
      <c r="M35" s="19">
        <v>0</v>
      </c>
      <c r="N35" s="24" t="e">
        <f t="shared" si="5"/>
        <v>#DIV/0!</v>
      </c>
      <c r="O35" s="24" t="e">
        <f t="shared" si="11"/>
        <v>#DIV/0!</v>
      </c>
    </row>
    <row r="36" spans="1:15" s="29" customFormat="1" x14ac:dyDescent="0.3">
      <c r="A36" s="36" t="s">
        <v>43</v>
      </c>
      <c r="B36" s="18" t="s">
        <v>42</v>
      </c>
      <c r="C36" s="18">
        <f>E36+F36+G36+H36</f>
        <v>5685.1</v>
      </c>
      <c r="D36" s="25">
        <f>C36</f>
        <v>5685.1</v>
      </c>
      <c r="E36" s="25">
        <f>E37+E38+E39+E40+E41</f>
        <v>0</v>
      </c>
      <c r="F36" s="25">
        <f t="shared" ref="F36:H36" si="14">F37+F38+F39+F40+F41</f>
        <v>1794</v>
      </c>
      <c r="G36" s="25">
        <f t="shared" si="14"/>
        <v>900</v>
      </c>
      <c r="H36" s="25">
        <f t="shared" si="14"/>
        <v>2991.1000000000004</v>
      </c>
      <c r="I36" s="25">
        <f>J36+K36+L36+M36</f>
        <v>5609.1</v>
      </c>
      <c r="J36" s="25">
        <f>J37+J38+J39+J40+J41</f>
        <v>0</v>
      </c>
      <c r="K36" s="25">
        <f t="shared" ref="K36:M36" si="15">K37+K38+K39+K40+K41</f>
        <v>1794</v>
      </c>
      <c r="L36" s="25">
        <f t="shared" si="15"/>
        <v>900</v>
      </c>
      <c r="M36" s="25">
        <f t="shared" si="15"/>
        <v>2915.1000000000004</v>
      </c>
      <c r="N36" s="175">
        <f t="shared" ref="N36" si="16">I36/C36*100</f>
        <v>98.663172151765139</v>
      </c>
      <c r="O36" s="175">
        <f>I36/C36*100</f>
        <v>98.663172151765139</v>
      </c>
    </row>
    <row r="37" spans="1:15" x14ac:dyDescent="0.3">
      <c r="A37" s="35" t="s">
        <v>26</v>
      </c>
      <c r="B37" s="16" t="s">
        <v>199</v>
      </c>
      <c r="C37" s="24">
        <v>235.9</v>
      </c>
      <c r="D37" s="27">
        <v>235.9</v>
      </c>
      <c r="E37" s="26"/>
      <c r="F37" s="26"/>
      <c r="G37" s="26"/>
      <c r="H37" s="26">
        <v>235.9</v>
      </c>
      <c r="I37" s="27">
        <v>235.9</v>
      </c>
      <c r="J37" s="27">
        <f t="shared" ref="J37:J41" si="17">J38+J39+J40+J41+J42</f>
        <v>0</v>
      </c>
      <c r="K37" s="26"/>
      <c r="L37" s="26"/>
      <c r="M37" s="26">
        <v>235.9</v>
      </c>
      <c r="N37" s="24">
        <f t="shared" ref="N37:N41" si="18">I37/C37*100</f>
        <v>100</v>
      </c>
      <c r="O37" s="24">
        <f t="shared" ref="O37:O42" si="19">I37/C37*100</f>
        <v>100</v>
      </c>
    </row>
    <row r="38" spans="1:15" x14ac:dyDescent="0.3">
      <c r="A38" s="35" t="s">
        <v>27</v>
      </c>
      <c r="B38" s="16" t="s">
        <v>45</v>
      </c>
      <c r="C38" s="24">
        <v>2654</v>
      </c>
      <c r="D38" s="27">
        <v>2654</v>
      </c>
      <c r="E38" s="26"/>
      <c r="F38" s="26"/>
      <c r="G38" s="26">
        <v>900</v>
      </c>
      <c r="H38" s="26">
        <v>1754</v>
      </c>
      <c r="I38" s="27">
        <v>2654</v>
      </c>
      <c r="J38" s="27">
        <f t="shared" si="17"/>
        <v>0</v>
      </c>
      <c r="K38" s="26"/>
      <c r="L38" s="26">
        <v>900</v>
      </c>
      <c r="M38" s="26">
        <v>1754</v>
      </c>
      <c r="N38" s="24">
        <f t="shared" si="18"/>
        <v>100</v>
      </c>
      <c r="O38" s="24">
        <f t="shared" si="19"/>
        <v>100</v>
      </c>
    </row>
    <row r="39" spans="1:15" ht="44.4" customHeight="1" x14ac:dyDescent="0.3">
      <c r="A39" s="35" t="s">
        <v>28</v>
      </c>
      <c r="B39" s="16" t="s">
        <v>46</v>
      </c>
      <c r="C39" s="24">
        <v>1219.2</v>
      </c>
      <c r="D39" s="27">
        <v>1219.2</v>
      </c>
      <c r="E39" s="26"/>
      <c r="F39" s="26">
        <v>1054.9000000000001</v>
      </c>
      <c r="G39" s="26"/>
      <c r="H39" s="26">
        <v>164.3</v>
      </c>
      <c r="I39" s="27">
        <v>1219.2</v>
      </c>
      <c r="J39" s="27">
        <f t="shared" si="17"/>
        <v>0</v>
      </c>
      <c r="K39" s="26">
        <v>1054.9000000000001</v>
      </c>
      <c r="L39" s="26"/>
      <c r="M39" s="26">
        <v>164.3</v>
      </c>
      <c r="N39" s="24">
        <f>I39/C39*100</f>
        <v>100</v>
      </c>
      <c r="O39" s="24">
        <v>100</v>
      </c>
    </row>
    <row r="40" spans="1:15" ht="43.2" customHeight="1" x14ac:dyDescent="0.3">
      <c r="A40" s="35" t="s">
        <v>48</v>
      </c>
      <c r="B40" s="16" t="s">
        <v>47</v>
      </c>
      <c r="C40" s="24">
        <v>887.9</v>
      </c>
      <c r="D40" s="27">
        <v>887.9</v>
      </c>
      <c r="E40" s="26"/>
      <c r="F40" s="26">
        <v>739.1</v>
      </c>
      <c r="G40" s="26"/>
      <c r="H40" s="26">
        <v>148.80000000000001</v>
      </c>
      <c r="I40" s="27">
        <v>887.9</v>
      </c>
      <c r="J40" s="27">
        <f t="shared" si="17"/>
        <v>0</v>
      </c>
      <c r="K40" s="26">
        <v>739.1</v>
      </c>
      <c r="L40" s="26"/>
      <c r="M40" s="26">
        <v>148.80000000000001</v>
      </c>
      <c r="N40" s="24">
        <f t="shared" si="18"/>
        <v>100</v>
      </c>
      <c r="O40" s="24">
        <f t="shared" si="19"/>
        <v>100</v>
      </c>
    </row>
    <row r="41" spans="1:15" x14ac:dyDescent="0.3">
      <c r="A41" s="35" t="s">
        <v>49</v>
      </c>
      <c r="B41" s="16" t="s">
        <v>200</v>
      </c>
      <c r="C41" s="24">
        <v>688.1</v>
      </c>
      <c r="D41" s="27">
        <v>688.1</v>
      </c>
      <c r="E41" s="26"/>
      <c r="F41" s="26"/>
      <c r="G41" s="26"/>
      <c r="H41" s="26">
        <v>688.1</v>
      </c>
      <c r="I41" s="27">
        <v>612.1</v>
      </c>
      <c r="J41" s="27">
        <f t="shared" si="17"/>
        <v>0</v>
      </c>
      <c r="K41" s="26"/>
      <c r="L41" s="26"/>
      <c r="M41" s="26">
        <v>612.1</v>
      </c>
      <c r="N41" s="153">
        <f t="shared" si="18"/>
        <v>88.955093736375517</v>
      </c>
      <c r="O41" s="153">
        <f t="shared" si="19"/>
        <v>88.955093736375517</v>
      </c>
    </row>
    <row r="42" spans="1:15" s="28" customFormat="1" x14ac:dyDescent="0.3">
      <c r="A42" s="36" t="s">
        <v>29</v>
      </c>
      <c r="B42" s="17" t="s">
        <v>50</v>
      </c>
      <c r="C42" s="18">
        <f>E42+F42+G42+H42</f>
        <v>16252</v>
      </c>
      <c r="D42" s="25">
        <f>D43+D44+D45+D46+D47+D48+D49+D50</f>
        <v>16251.9</v>
      </c>
      <c r="E42" s="33">
        <f>E43+E44+E45+E46+E47+E48+E49+E50+E51+E52</f>
        <v>0</v>
      </c>
      <c r="F42" s="33">
        <f t="shared" ref="F42:H42" si="20">F43+F44+F45+F46+F47+F48+F49+F50+F51+F52</f>
        <v>1200</v>
      </c>
      <c r="G42" s="33">
        <f t="shared" si="20"/>
        <v>0</v>
      </c>
      <c r="H42" s="33">
        <f>H43+H44+H45+H46+H47+H48+H49+H50</f>
        <v>15052</v>
      </c>
      <c r="I42" s="33">
        <f>J42+K42+L42+M42</f>
        <v>15079.799999999997</v>
      </c>
      <c r="J42" s="33">
        <f>J43+J44+J45+J46+J47+J48+J49+J50+J51+J52</f>
        <v>0</v>
      </c>
      <c r="K42" s="33">
        <f t="shared" ref="K42:M42" si="21">K43+K44+K45+K46+K47+K48+K49+K50+K51+K52</f>
        <v>863.4</v>
      </c>
      <c r="L42" s="33">
        <f t="shared" si="21"/>
        <v>0</v>
      </c>
      <c r="M42" s="33">
        <f>M43+M44+M45+M46+M47+M48+M49+M50</f>
        <v>14216.399999999998</v>
      </c>
      <c r="N42" s="32">
        <f>I42/C42*100</f>
        <v>92.787349249323142</v>
      </c>
      <c r="O42" s="32">
        <f t="shared" si="19"/>
        <v>92.787349249323142</v>
      </c>
    </row>
    <row r="43" spans="1:15" x14ac:dyDescent="0.3">
      <c r="A43" s="35" t="s">
        <v>30</v>
      </c>
      <c r="B43" s="16" t="s">
        <v>51</v>
      </c>
      <c r="C43" s="23">
        <v>300</v>
      </c>
      <c r="D43" s="27">
        <v>300</v>
      </c>
      <c r="E43" s="26"/>
      <c r="F43" s="26"/>
      <c r="G43" s="26"/>
      <c r="H43" s="26">
        <v>300</v>
      </c>
      <c r="I43" s="30">
        <v>55</v>
      </c>
      <c r="J43" s="26"/>
      <c r="K43" s="26"/>
      <c r="L43" s="26"/>
      <c r="M43" s="26">
        <v>55</v>
      </c>
      <c r="N43" s="153">
        <f t="shared" ref="N43:N52" si="22">I43/C43*100</f>
        <v>18.333333333333332</v>
      </c>
      <c r="O43" s="153">
        <f t="shared" ref="O43:O53" si="23">I43/C43*100</f>
        <v>18.333333333333332</v>
      </c>
    </row>
    <row r="44" spans="1:15" x14ac:dyDescent="0.3">
      <c r="A44" s="35" t="s">
        <v>68</v>
      </c>
      <c r="B44" s="16" t="s">
        <v>201</v>
      </c>
      <c r="C44" s="23">
        <v>1427</v>
      </c>
      <c r="D44" s="27">
        <v>1427</v>
      </c>
      <c r="E44" s="26"/>
      <c r="F44" s="26"/>
      <c r="G44" s="26"/>
      <c r="H44" s="26">
        <v>1427</v>
      </c>
      <c r="I44" s="30">
        <v>1378.8</v>
      </c>
      <c r="J44" s="26"/>
      <c r="K44" s="26"/>
      <c r="L44" s="26"/>
      <c r="M44" s="26">
        <v>1378.8</v>
      </c>
      <c r="N44" s="153">
        <f t="shared" si="22"/>
        <v>96.622284512964256</v>
      </c>
      <c r="O44" s="153">
        <f t="shared" si="23"/>
        <v>96.622284512964256</v>
      </c>
    </row>
    <row r="45" spans="1:15" ht="20.399999999999999" x14ac:dyDescent="0.3">
      <c r="A45" s="35" t="s">
        <v>69</v>
      </c>
      <c r="B45" s="16" t="s">
        <v>202</v>
      </c>
      <c r="C45" s="23">
        <v>127.5</v>
      </c>
      <c r="D45" s="27">
        <v>127.5</v>
      </c>
      <c r="E45" s="26"/>
      <c r="F45" s="26"/>
      <c r="G45" s="26"/>
      <c r="H45" s="26">
        <v>127.5</v>
      </c>
      <c r="I45" s="30">
        <v>113.5</v>
      </c>
      <c r="J45" s="26"/>
      <c r="K45" s="26"/>
      <c r="L45" s="26"/>
      <c r="M45" s="26">
        <v>113.5</v>
      </c>
      <c r="N45" s="153">
        <f t="shared" si="22"/>
        <v>89.019607843137251</v>
      </c>
      <c r="O45" s="153">
        <f t="shared" si="23"/>
        <v>89.019607843137251</v>
      </c>
    </row>
    <row r="46" spans="1:15" x14ac:dyDescent="0.3">
      <c r="A46" s="35" t="s">
        <v>70</v>
      </c>
      <c r="B46" s="16" t="s">
        <v>53</v>
      </c>
      <c r="C46" s="24">
        <v>60</v>
      </c>
      <c r="D46" s="27">
        <v>60</v>
      </c>
      <c r="E46" s="26"/>
      <c r="F46" s="26"/>
      <c r="G46" s="26"/>
      <c r="H46" s="26">
        <v>60</v>
      </c>
      <c r="I46" s="30">
        <v>60</v>
      </c>
      <c r="J46" s="26"/>
      <c r="K46" s="26"/>
      <c r="L46" s="26"/>
      <c r="M46" s="26">
        <v>60</v>
      </c>
      <c r="N46" s="24">
        <v>100</v>
      </c>
      <c r="O46" s="24">
        <v>100</v>
      </c>
    </row>
    <row r="47" spans="1:15" x14ac:dyDescent="0.3">
      <c r="A47" s="35" t="s">
        <v>71</v>
      </c>
      <c r="B47" s="16" t="s">
        <v>54</v>
      </c>
      <c r="C47" s="24">
        <v>3381.5</v>
      </c>
      <c r="D47" s="27">
        <v>3381.5</v>
      </c>
      <c r="E47" s="26"/>
      <c r="F47" s="26"/>
      <c r="G47" s="26"/>
      <c r="H47" s="26">
        <v>3381.5</v>
      </c>
      <c r="I47" s="30">
        <v>3192.9</v>
      </c>
      <c r="J47" s="26"/>
      <c r="K47" s="26"/>
      <c r="L47" s="26"/>
      <c r="M47" s="26">
        <v>3192.9</v>
      </c>
      <c r="N47" s="31">
        <f t="shared" si="22"/>
        <v>94.422593523584212</v>
      </c>
      <c r="O47" s="31">
        <f t="shared" si="23"/>
        <v>94.422593523584212</v>
      </c>
    </row>
    <row r="48" spans="1:15" x14ac:dyDescent="0.3">
      <c r="A48" s="35" t="s">
        <v>72</v>
      </c>
      <c r="B48" s="16" t="s">
        <v>203</v>
      </c>
      <c r="C48" s="24">
        <v>9567.7999999999993</v>
      </c>
      <c r="D48" s="27">
        <v>9567.7999999999993</v>
      </c>
      <c r="E48" s="26"/>
      <c r="F48" s="26"/>
      <c r="G48" s="26"/>
      <c r="H48" s="26">
        <v>9567.7999999999993</v>
      </c>
      <c r="I48" s="30">
        <v>9245.9</v>
      </c>
      <c r="J48" s="26"/>
      <c r="K48" s="26"/>
      <c r="L48" s="26"/>
      <c r="M48" s="26">
        <v>9245.9</v>
      </c>
      <c r="N48" s="153">
        <f t="shared" si="22"/>
        <v>96.635590208825434</v>
      </c>
      <c r="O48" s="153">
        <f t="shared" si="23"/>
        <v>96.635590208825434</v>
      </c>
    </row>
    <row r="49" spans="1:15" x14ac:dyDescent="0.3">
      <c r="A49" s="35" t="s">
        <v>73</v>
      </c>
      <c r="B49" s="16" t="s">
        <v>204</v>
      </c>
      <c r="C49" s="24">
        <v>125</v>
      </c>
      <c r="D49" s="27">
        <v>125</v>
      </c>
      <c r="E49" s="26"/>
      <c r="F49" s="26"/>
      <c r="G49" s="26"/>
      <c r="H49" s="26">
        <v>125</v>
      </c>
      <c r="I49" s="30">
        <v>124.9</v>
      </c>
      <c r="J49" s="26"/>
      <c r="K49" s="26"/>
      <c r="L49" s="26"/>
      <c r="M49" s="26">
        <v>124.9</v>
      </c>
      <c r="N49" s="24">
        <f t="shared" si="22"/>
        <v>99.920000000000016</v>
      </c>
      <c r="O49" s="24">
        <f t="shared" si="23"/>
        <v>99.920000000000016</v>
      </c>
    </row>
    <row r="50" spans="1:15" ht="41.4" customHeight="1" x14ac:dyDescent="0.3">
      <c r="A50" s="35" t="s">
        <v>74</v>
      </c>
      <c r="B50" s="16" t="s">
        <v>205</v>
      </c>
      <c r="C50" s="24">
        <v>1263.0999999999999</v>
      </c>
      <c r="D50" s="27">
        <v>1263.0999999999999</v>
      </c>
      <c r="E50" s="26"/>
      <c r="F50" s="26">
        <v>1200</v>
      </c>
      <c r="G50" s="26"/>
      <c r="H50" s="26">
        <v>63.2</v>
      </c>
      <c r="I50" s="30">
        <v>909</v>
      </c>
      <c r="J50" s="26"/>
      <c r="K50" s="26">
        <v>863.4</v>
      </c>
      <c r="L50" s="26"/>
      <c r="M50" s="26">
        <v>45.4</v>
      </c>
      <c r="N50" s="153">
        <f t="shared" si="22"/>
        <v>71.965798432428159</v>
      </c>
      <c r="O50" s="153">
        <f t="shared" si="23"/>
        <v>71.965798432428159</v>
      </c>
    </row>
    <row r="51" spans="1:15" ht="33" customHeight="1" x14ac:dyDescent="0.3">
      <c r="A51" s="164" t="s">
        <v>75</v>
      </c>
      <c r="B51" s="173" t="s">
        <v>251</v>
      </c>
      <c r="C51" s="174">
        <v>62</v>
      </c>
      <c r="D51" s="179">
        <v>62</v>
      </c>
      <c r="E51" s="177"/>
      <c r="F51" s="178"/>
      <c r="G51" s="178"/>
      <c r="H51" s="178">
        <v>62</v>
      </c>
      <c r="I51" s="178">
        <v>62</v>
      </c>
      <c r="J51" s="178"/>
      <c r="K51" s="178"/>
      <c r="L51" s="178"/>
      <c r="M51" s="178">
        <v>62</v>
      </c>
      <c r="N51" s="167">
        <f t="shared" si="22"/>
        <v>100</v>
      </c>
      <c r="O51" s="167">
        <f t="shared" si="23"/>
        <v>100</v>
      </c>
    </row>
    <row r="52" spans="1:15" ht="20.399999999999999" customHeight="1" x14ac:dyDescent="0.3">
      <c r="A52" s="35" t="s">
        <v>76</v>
      </c>
      <c r="B52" s="16" t="s">
        <v>252</v>
      </c>
      <c r="C52" s="24">
        <v>62</v>
      </c>
      <c r="D52" s="27">
        <v>62</v>
      </c>
      <c r="E52" s="21"/>
      <c r="F52" s="26"/>
      <c r="G52" s="26"/>
      <c r="H52" s="26">
        <v>62</v>
      </c>
      <c r="I52" s="30">
        <v>62</v>
      </c>
      <c r="J52" s="26"/>
      <c r="K52" s="26"/>
      <c r="L52" s="26"/>
      <c r="M52" s="26">
        <v>62</v>
      </c>
      <c r="N52" s="24">
        <f t="shared" si="22"/>
        <v>100</v>
      </c>
      <c r="O52" s="24">
        <f t="shared" si="23"/>
        <v>100</v>
      </c>
    </row>
    <row r="53" spans="1:15" s="42" customFormat="1" ht="20.399999999999999" x14ac:dyDescent="0.3">
      <c r="A53" s="40" t="s">
        <v>32</v>
      </c>
      <c r="B53" s="17" t="s">
        <v>56</v>
      </c>
      <c r="C53" s="18">
        <f>E53+F53+G53+H53</f>
        <v>15247</v>
      </c>
      <c r="D53" s="41">
        <f>C53</f>
        <v>15247</v>
      </c>
      <c r="E53" s="25">
        <f>E54+E56+E55+E57+E58</f>
        <v>0</v>
      </c>
      <c r="F53" s="25">
        <f t="shared" ref="F53:H53" si="24">F54+F56+F55+F57+F58</f>
        <v>3367.7</v>
      </c>
      <c r="G53" s="25">
        <f t="shared" si="24"/>
        <v>0</v>
      </c>
      <c r="H53" s="25">
        <f t="shared" si="24"/>
        <v>11879.300000000001</v>
      </c>
      <c r="I53" s="25">
        <f>J53+K53+L53+M53</f>
        <v>14895.3</v>
      </c>
      <c r="J53" s="25">
        <f>J54+J55+J56+J57+J58</f>
        <v>0</v>
      </c>
      <c r="K53" s="25">
        <f t="shared" ref="K53:M53" si="25">K54+K55+K56+K57+K58</f>
        <v>3367.7</v>
      </c>
      <c r="L53" s="25">
        <f t="shared" si="25"/>
        <v>0</v>
      </c>
      <c r="M53" s="25">
        <f t="shared" si="25"/>
        <v>11527.6</v>
      </c>
      <c r="N53" s="175">
        <f t="shared" ref="N53" si="26">I53/C53*100</f>
        <v>97.693316718042894</v>
      </c>
      <c r="O53" s="297">
        <f t="shared" si="23"/>
        <v>97.693316718042894</v>
      </c>
    </row>
    <row r="54" spans="1:15" x14ac:dyDescent="0.3">
      <c r="A54" s="35" t="s">
        <v>33</v>
      </c>
      <c r="B54" s="16" t="s">
        <v>57</v>
      </c>
      <c r="C54" s="24">
        <v>6861.4</v>
      </c>
      <c r="D54" s="39">
        <f t="shared" ref="D54:D57" si="27">C54</f>
        <v>6861.4</v>
      </c>
      <c r="E54" s="38"/>
      <c r="F54" s="38"/>
      <c r="G54" s="38"/>
      <c r="H54" s="38">
        <v>6861.4</v>
      </c>
      <c r="I54" s="27">
        <v>6519.2</v>
      </c>
      <c r="J54" s="21"/>
      <c r="K54" s="38"/>
      <c r="L54" s="38"/>
      <c r="M54" s="38">
        <v>6519.2</v>
      </c>
      <c r="N54" s="152">
        <f t="shared" ref="N54:N58" si="28">I54/C54*100</f>
        <v>95.012679628064248</v>
      </c>
      <c r="O54" s="153">
        <f t="shared" ref="O54:O59" si="29">I54/C54*100</f>
        <v>95.012679628064248</v>
      </c>
    </row>
    <row r="55" spans="1:15" x14ac:dyDescent="0.3">
      <c r="A55" s="35" t="s">
        <v>77</v>
      </c>
      <c r="B55" s="16" t="s">
        <v>58</v>
      </c>
      <c r="C55" s="24">
        <f t="shared" ref="C55" si="30">E55+F55+G55+H55</f>
        <v>2029.1</v>
      </c>
      <c r="D55" s="39">
        <v>2029.1</v>
      </c>
      <c r="E55" s="38"/>
      <c r="F55" s="38"/>
      <c r="G55" s="38"/>
      <c r="H55" s="38">
        <v>2029.1</v>
      </c>
      <c r="I55" s="27">
        <v>2019.6</v>
      </c>
      <c r="J55" s="21"/>
      <c r="K55" s="38"/>
      <c r="L55" s="38"/>
      <c r="M55" s="38">
        <v>2019.6</v>
      </c>
      <c r="N55" s="152">
        <f t="shared" si="28"/>
        <v>99.531812133458189</v>
      </c>
      <c r="O55" s="153">
        <f t="shared" si="29"/>
        <v>99.531812133458189</v>
      </c>
    </row>
    <row r="56" spans="1:15" x14ac:dyDescent="0.3">
      <c r="A56" s="35" t="s">
        <v>78</v>
      </c>
      <c r="B56" s="16" t="s">
        <v>59</v>
      </c>
      <c r="C56" s="24"/>
      <c r="D56" s="39"/>
      <c r="E56" s="38"/>
      <c r="F56" s="38"/>
      <c r="G56" s="38"/>
      <c r="H56" s="38"/>
      <c r="I56" s="27"/>
      <c r="J56" s="21"/>
      <c r="K56" s="38"/>
      <c r="L56" s="38"/>
      <c r="M56" s="38"/>
      <c r="N56" s="20" t="e">
        <f t="shared" si="28"/>
        <v>#DIV/0!</v>
      </c>
      <c r="O56" s="24" t="e">
        <f t="shared" si="29"/>
        <v>#DIV/0!</v>
      </c>
    </row>
    <row r="57" spans="1:15" ht="40.799999999999997" x14ac:dyDescent="0.3">
      <c r="A57" s="35" t="s">
        <v>79</v>
      </c>
      <c r="B57" s="16" t="s">
        <v>60</v>
      </c>
      <c r="C57" s="24">
        <v>5935.4</v>
      </c>
      <c r="D57" s="39">
        <f t="shared" si="27"/>
        <v>5935.4</v>
      </c>
      <c r="E57" s="38"/>
      <c r="F57" s="38">
        <v>2967.7</v>
      </c>
      <c r="G57" s="38"/>
      <c r="H57" s="38">
        <v>2967.7</v>
      </c>
      <c r="I57" s="27">
        <v>5935.4</v>
      </c>
      <c r="J57" s="21"/>
      <c r="K57" s="38">
        <v>2967.7</v>
      </c>
      <c r="L57" s="38"/>
      <c r="M57" s="38">
        <v>2967.7</v>
      </c>
      <c r="N57" s="20">
        <f t="shared" si="28"/>
        <v>100</v>
      </c>
      <c r="O57" s="24">
        <f t="shared" si="29"/>
        <v>100</v>
      </c>
    </row>
    <row r="58" spans="1:15" ht="30.6" x14ac:dyDescent="0.3">
      <c r="A58" s="35" t="s">
        <v>80</v>
      </c>
      <c r="B58" s="16" t="s">
        <v>61</v>
      </c>
      <c r="C58" s="24">
        <v>421.1</v>
      </c>
      <c r="D58" s="39">
        <v>421.1</v>
      </c>
      <c r="E58" s="38"/>
      <c r="F58" s="38">
        <v>400</v>
      </c>
      <c r="G58" s="38"/>
      <c r="H58" s="38">
        <v>21.1</v>
      </c>
      <c r="I58" s="27">
        <v>421.1</v>
      </c>
      <c r="J58" s="21"/>
      <c r="K58" s="38">
        <v>400</v>
      </c>
      <c r="L58" s="38"/>
      <c r="M58" s="38">
        <v>21.1</v>
      </c>
      <c r="N58" s="20">
        <f t="shared" si="28"/>
        <v>100</v>
      </c>
      <c r="O58" s="24">
        <f t="shared" si="29"/>
        <v>100</v>
      </c>
    </row>
    <row r="59" spans="1:15" s="28" customFormat="1" x14ac:dyDescent="0.3">
      <c r="A59" s="36" t="s">
        <v>81</v>
      </c>
      <c r="B59" s="17" t="s">
        <v>62</v>
      </c>
      <c r="C59" s="18">
        <f>E59+F59+G59+H59</f>
        <v>514.29999999999995</v>
      </c>
      <c r="D59" s="44">
        <f>C59</f>
        <v>514.29999999999995</v>
      </c>
      <c r="E59" s="33">
        <f>E60+E61</f>
        <v>0</v>
      </c>
      <c r="F59" s="33">
        <f t="shared" ref="F59:H59" si="31">F60+F61</f>
        <v>0</v>
      </c>
      <c r="G59" s="33">
        <f t="shared" si="31"/>
        <v>55.6</v>
      </c>
      <c r="H59" s="33">
        <f t="shared" si="31"/>
        <v>458.7</v>
      </c>
      <c r="I59" s="33">
        <f>J59+K59+L59+M59</f>
        <v>499.1</v>
      </c>
      <c r="J59" s="33">
        <f>J60+J61</f>
        <v>0</v>
      </c>
      <c r="K59" s="33">
        <f t="shared" ref="K59:M59" si="32">K60+K61</f>
        <v>0</v>
      </c>
      <c r="L59" s="33">
        <f t="shared" si="32"/>
        <v>55.6</v>
      </c>
      <c r="M59" s="33">
        <f t="shared" si="32"/>
        <v>443.5</v>
      </c>
      <c r="N59" s="175">
        <f t="shared" ref="N59" si="33">I59/C59*100</f>
        <v>97.044526540929439</v>
      </c>
      <c r="O59" s="298">
        <f t="shared" si="29"/>
        <v>97.044526540929439</v>
      </c>
    </row>
    <row r="60" spans="1:15" x14ac:dyDescent="0.3">
      <c r="A60" s="35" t="s">
        <v>82</v>
      </c>
      <c r="B60" s="16" t="s">
        <v>63</v>
      </c>
      <c r="C60" s="24">
        <v>34</v>
      </c>
      <c r="D60" s="43">
        <v>34</v>
      </c>
      <c r="E60" s="38"/>
      <c r="F60" s="38"/>
      <c r="G60" s="38"/>
      <c r="H60" s="38">
        <v>34</v>
      </c>
      <c r="I60" s="43">
        <v>33.1</v>
      </c>
      <c r="J60" s="38"/>
      <c r="K60" s="38"/>
      <c r="L60" s="38"/>
      <c r="M60" s="38">
        <v>33.1</v>
      </c>
      <c r="N60" s="152">
        <f t="shared" ref="N60:N61" si="34">I60/C60*100</f>
        <v>97.352941176470594</v>
      </c>
      <c r="O60" s="153">
        <f t="shared" ref="O60:O62" si="35">I60/C60*100</f>
        <v>97.352941176470594</v>
      </c>
    </row>
    <row r="61" spans="1:15" ht="20.399999999999999" x14ac:dyDescent="0.3">
      <c r="A61" s="35" t="s">
        <v>83</v>
      </c>
      <c r="B61" s="16" t="s">
        <v>64</v>
      </c>
      <c r="C61" s="24">
        <v>480.3</v>
      </c>
      <c r="D61" s="43">
        <v>480.3</v>
      </c>
      <c r="E61" s="38"/>
      <c r="F61" s="38"/>
      <c r="G61" s="38">
        <v>55.6</v>
      </c>
      <c r="H61" s="38">
        <v>424.7</v>
      </c>
      <c r="I61" s="43">
        <v>466</v>
      </c>
      <c r="J61" s="38"/>
      <c r="K61" s="38"/>
      <c r="L61" s="38">
        <v>55.6</v>
      </c>
      <c r="M61" s="38">
        <v>410.4</v>
      </c>
      <c r="N61" s="152">
        <f t="shared" si="34"/>
        <v>97.022694149489894</v>
      </c>
      <c r="O61" s="153">
        <f t="shared" si="35"/>
        <v>97.022694149489894</v>
      </c>
    </row>
    <row r="62" spans="1:15" s="28" customFormat="1" x14ac:dyDescent="0.3">
      <c r="A62" s="36" t="s">
        <v>84</v>
      </c>
      <c r="B62" s="17" t="s">
        <v>65</v>
      </c>
      <c r="C62" s="18">
        <f>E62+F62+G62+H62</f>
        <v>25.5</v>
      </c>
      <c r="D62" s="25">
        <f>C62</f>
        <v>25.5</v>
      </c>
      <c r="E62" s="25">
        <f>E63+E64</f>
        <v>0</v>
      </c>
      <c r="F62" s="25">
        <f t="shared" ref="F62:H62" si="36">F63+F64</f>
        <v>0</v>
      </c>
      <c r="G62" s="25">
        <f t="shared" si="36"/>
        <v>0</v>
      </c>
      <c r="H62" s="25">
        <f t="shared" si="36"/>
        <v>25.5</v>
      </c>
      <c r="I62" s="25">
        <f>J62+K62+L62+M62</f>
        <v>25.5</v>
      </c>
      <c r="J62" s="25">
        <f>J63+J64</f>
        <v>0</v>
      </c>
      <c r="K62" s="25">
        <f t="shared" ref="K62:M62" si="37">K63+K64</f>
        <v>0</v>
      </c>
      <c r="L62" s="25">
        <f t="shared" si="37"/>
        <v>0</v>
      </c>
      <c r="M62" s="25">
        <f t="shared" si="37"/>
        <v>25.5</v>
      </c>
      <c r="N62" s="18">
        <f t="shared" ref="N62" si="38">I62/C62*100</f>
        <v>100</v>
      </c>
      <c r="O62" s="18">
        <f t="shared" si="35"/>
        <v>100</v>
      </c>
    </row>
    <row r="63" spans="1:15" ht="13.95" customHeight="1" x14ac:dyDescent="0.3">
      <c r="A63" s="35" t="s">
        <v>85</v>
      </c>
      <c r="B63" s="16" t="s">
        <v>66</v>
      </c>
      <c r="C63" s="38">
        <v>25.5</v>
      </c>
      <c r="D63" s="38">
        <v>25.5</v>
      </c>
      <c r="E63" s="38"/>
      <c r="F63" s="38"/>
      <c r="G63" s="38"/>
      <c r="H63" s="38">
        <v>25.5</v>
      </c>
      <c r="I63" s="38">
        <v>25.5</v>
      </c>
      <c r="J63" s="38"/>
      <c r="K63" s="38"/>
      <c r="L63" s="38"/>
      <c r="M63" s="38">
        <v>25.5</v>
      </c>
      <c r="N63" s="38"/>
      <c r="O63" s="38"/>
    </row>
    <row r="64" spans="1:15" ht="20.399999999999999" hidden="1" x14ac:dyDescent="0.3">
      <c r="A64" s="35" t="s">
        <v>86</v>
      </c>
      <c r="B64" s="16" t="s">
        <v>67</v>
      </c>
      <c r="C64" s="14"/>
      <c r="D64" s="15"/>
      <c r="E64" s="21"/>
      <c r="F64" s="21"/>
      <c r="G64" s="21"/>
      <c r="H64" s="21"/>
      <c r="I64" s="22"/>
      <c r="J64" s="21"/>
      <c r="K64" s="21"/>
      <c r="L64" s="21"/>
      <c r="M64" s="21"/>
      <c r="N64" s="21"/>
      <c r="O64" s="21"/>
    </row>
    <row r="65" spans="1:1" x14ac:dyDescent="0.3">
      <c r="A65" s="37"/>
    </row>
  </sheetData>
  <mergeCells count="68">
    <mergeCell ref="B9:O9"/>
    <mergeCell ref="B10:B14"/>
    <mergeCell ref="C10:O10"/>
    <mergeCell ref="C11:H11"/>
    <mergeCell ref="C12:H12"/>
    <mergeCell ref="I11:O11"/>
    <mergeCell ref="I12:O12"/>
    <mergeCell ref="C13:C14"/>
    <mergeCell ref="E13:E14"/>
    <mergeCell ref="F13:F14"/>
    <mergeCell ref="G13:G14"/>
    <mergeCell ref="H13:H14"/>
    <mergeCell ref="I13:I14"/>
    <mergeCell ref="J13:J14"/>
    <mergeCell ref="K13:K14"/>
    <mergeCell ref="C16:C17"/>
    <mergeCell ref="D16:D17"/>
    <mergeCell ref="E16:E17"/>
    <mergeCell ref="F16:F17"/>
    <mergeCell ref="G16:G17"/>
    <mergeCell ref="L16:L17"/>
    <mergeCell ref="M16:M17"/>
    <mergeCell ref="N16:N17"/>
    <mergeCell ref="O16:O17"/>
    <mergeCell ref="M13:M14"/>
    <mergeCell ref="N13:N14"/>
    <mergeCell ref="O13:O14"/>
    <mergeCell ref="L13:L14"/>
    <mergeCell ref="H19:H20"/>
    <mergeCell ref="I19:I20"/>
    <mergeCell ref="J19:J20"/>
    <mergeCell ref="K19:K20"/>
    <mergeCell ref="J16:J17"/>
    <mergeCell ref="K16:K17"/>
    <mergeCell ref="H16:H17"/>
    <mergeCell ref="I16:I17"/>
    <mergeCell ref="B1:O1"/>
    <mergeCell ref="B2:O2"/>
    <mergeCell ref="B3:O3"/>
    <mergeCell ref="B19:B20"/>
    <mergeCell ref="B22:B23"/>
    <mergeCell ref="I22:I23"/>
    <mergeCell ref="J22:J23"/>
    <mergeCell ref="K22:K23"/>
    <mergeCell ref="L22:L23"/>
    <mergeCell ref="M22:M23"/>
    <mergeCell ref="N22:N23"/>
    <mergeCell ref="L19:L20"/>
    <mergeCell ref="M19:M20"/>
    <mergeCell ref="N19:N20"/>
    <mergeCell ref="O19:O20"/>
    <mergeCell ref="C22:C23"/>
    <mergeCell ref="A19:A20"/>
    <mergeCell ref="A22:A23"/>
    <mergeCell ref="O22:O23"/>
    <mergeCell ref="B31:O31"/>
    <mergeCell ref="B5:O5"/>
    <mergeCell ref="D22:D23"/>
    <mergeCell ref="E22:E23"/>
    <mergeCell ref="F22:F23"/>
    <mergeCell ref="G22:G23"/>
    <mergeCell ref="H22:H23"/>
    <mergeCell ref="B18:O18"/>
    <mergeCell ref="C19:C20"/>
    <mergeCell ref="D19:D20"/>
    <mergeCell ref="E19:E20"/>
    <mergeCell ref="F19:F20"/>
    <mergeCell ref="G19:G2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view="pageBreakPreview" topLeftCell="A55" zoomScale="120" zoomScaleNormal="130" zoomScaleSheetLayoutView="120" workbookViewId="0">
      <selection activeCell="B50" sqref="B50:C50"/>
    </sheetView>
  </sheetViews>
  <sheetFormatPr defaultRowHeight="14.4" x14ac:dyDescent="0.3"/>
  <cols>
    <col min="1" max="1" width="4.109375" customWidth="1"/>
    <col min="2" max="2" width="46.109375" customWidth="1"/>
    <col min="3" max="3" width="55.44140625" style="73" customWidth="1"/>
    <col min="4" max="5" width="8.88671875" hidden="1" customWidth="1"/>
  </cols>
  <sheetData>
    <row r="1" spans="1:3" ht="15.6" x14ac:dyDescent="0.3">
      <c r="B1" s="184" t="s">
        <v>87</v>
      </c>
      <c r="C1" s="184"/>
    </row>
    <row r="2" spans="1:3" ht="12.6" customHeight="1" x14ac:dyDescent="0.3">
      <c r="B2" s="230" t="s">
        <v>254</v>
      </c>
      <c r="C2" s="230"/>
    </row>
    <row r="3" spans="1:3" ht="15.6" x14ac:dyDescent="0.3">
      <c r="B3" s="231" t="s">
        <v>88</v>
      </c>
      <c r="C3" s="231"/>
    </row>
    <row r="4" spans="1:3" ht="18" x14ac:dyDescent="0.35">
      <c r="B4" s="225" t="s">
        <v>89</v>
      </c>
      <c r="C4" s="225"/>
    </row>
    <row r="5" spans="1:3" ht="15.6" x14ac:dyDescent="0.3">
      <c r="B5" s="232" t="s">
        <v>255</v>
      </c>
      <c r="C5" s="232"/>
    </row>
    <row r="6" spans="1:3" x14ac:dyDescent="0.3">
      <c r="A6" s="79"/>
      <c r="B6" s="183" t="s">
        <v>19</v>
      </c>
      <c r="C6" s="183"/>
    </row>
    <row r="7" spans="1:3" ht="14.4" customHeight="1" x14ac:dyDescent="0.3">
      <c r="A7" s="180" t="s">
        <v>90</v>
      </c>
      <c r="B7" s="226" t="s">
        <v>191</v>
      </c>
      <c r="C7" s="227"/>
    </row>
    <row r="8" spans="1:3" ht="11.4" customHeight="1" x14ac:dyDescent="0.3">
      <c r="A8" s="181"/>
      <c r="B8" s="228"/>
      <c r="C8" s="229"/>
    </row>
    <row r="9" spans="1:3" ht="30.6" customHeight="1" x14ac:dyDescent="0.3">
      <c r="A9" s="35"/>
      <c r="B9" s="75" t="s">
        <v>192</v>
      </c>
      <c r="C9" s="76" t="s">
        <v>217</v>
      </c>
    </row>
    <row r="10" spans="1:3" ht="14.4" customHeight="1" x14ac:dyDescent="0.3">
      <c r="A10" s="180" t="s">
        <v>25</v>
      </c>
      <c r="B10" s="226" t="s">
        <v>23</v>
      </c>
      <c r="C10" s="227"/>
    </row>
    <row r="11" spans="1:3" ht="7.95" customHeight="1" x14ac:dyDescent="0.3">
      <c r="A11" s="181"/>
      <c r="B11" s="228"/>
      <c r="C11" s="229"/>
    </row>
    <row r="12" spans="1:3" ht="31.8" x14ac:dyDescent="0.3">
      <c r="A12" s="35"/>
      <c r="B12" s="75" t="s">
        <v>22</v>
      </c>
      <c r="C12" s="77" t="s">
        <v>110</v>
      </c>
    </row>
    <row r="13" spans="1:3" x14ac:dyDescent="0.3">
      <c r="A13" s="35"/>
      <c r="B13" s="75"/>
      <c r="C13" s="77"/>
    </row>
    <row r="14" spans="1:3" x14ac:dyDescent="0.3">
      <c r="A14" s="35"/>
      <c r="B14" s="75"/>
      <c r="C14" s="77"/>
    </row>
    <row r="15" spans="1:3" ht="57.6" customHeight="1" x14ac:dyDescent="0.3">
      <c r="A15" s="36" t="s">
        <v>29</v>
      </c>
      <c r="B15" s="223" t="s">
        <v>256</v>
      </c>
      <c r="C15" s="224"/>
    </row>
    <row r="16" spans="1:3" ht="23.4" customHeight="1" x14ac:dyDescent="0.3">
      <c r="A16" s="35"/>
      <c r="B16" s="78" t="s">
        <v>196</v>
      </c>
      <c r="C16" s="77" t="s">
        <v>218</v>
      </c>
    </row>
    <row r="17" spans="1:3" ht="23.4" customHeight="1" x14ac:dyDescent="0.3">
      <c r="A17" s="35" t="s">
        <v>32</v>
      </c>
      <c r="B17" s="290" t="s">
        <v>193</v>
      </c>
      <c r="C17" s="291"/>
    </row>
    <row r="18" spans="1:3" ht="54" customHeight="1" x14ac:dyDescent="0.3">
      <c r="A18" s="35"/>
      <c r="B18" s="78" t="s">
        <v>194</v>
      </c>
      <c r="C18" s="292" t="s">
        <v>220</v>
      </c>
    </row>
    <row r="19" spans="1:3" ht="10.95" customHeight="1" x14ac:dyDescent="0.3">
      <c r="A19" s="35" t="s">
        <v>81</v>
      </c>
      <c r="B19" s="223" t="s">
        <v>31</v>
      </c>
      <c r="C19" s="224"/>
    </row>
    <row r="20" spans="1:3" ht="20.399999999999999" x14ac:dyDescent="0.3">
      <c r="A20" s="35"/>
      <c r="B20" s="49" t="s">
        <v>34</v>
      </c>
      <c r="C20" s="81" t="s">
        <v>219</v>
      </c>
    </row>
    <row r="21" spans="1:3" x14ac:dyDescent="0.3">
      <c r="A21" s="35"/>
      <c r="B21" s="221" t="s">
        <v>20</v>
      </c>
      <c r="C21" s="222"/>
    </row>
    <row r="22" spans="1:3" ht="13.2" customHeight="1" x14ac:dyDescent="0.3">
      <c r="A22" s="36" t="s">
        <v>90</v>
      </c>
      <c r="B22" s="223" t="s">
        <v>37</v>
      </c>
      <c r="C22" s="224"/>
    </row>
    <row r="23" spans="1:3" ht="24" customHeight="1" x14ac:dyDescent="0.3">
      <c r="A23" s="35"/>
      <c r="B23" s="49" t="s">
        <v>198</v>
      </c>
      <c r="C23" s="76" t="s">
        <v>198</v>
      </c>
    </row>
    <row r="24" spans="1:3" ht="24" customHeight="1" x14ac:dyDescent="0.3">
      <c r="A24" s="35"/>
      <c r="B24" s="49" t="s">
        <v>40</v>
      </c>
      <c r="C24" s="76" t="s">
        <v>114</v>
      </c>
    </row>
    <row r="25" spans="1:3" ht="11.4" customHeight="1" x14ac:dyDescent="0.3">
      <c r="A25" s="35"/>
      <c r="B25" s="49"/>
      <c r="C25" s="77"/>
    </row>
    <row r="26" spans="1:3" ht="20.399999999999999" customHeight="1" x14ac:dyDescent="0.3">
      <c r="A26" s="36" t="s">
        <v>25</v>
      </c>
      <c r="B26" s="223" t="s">
        <v>42</v>
      </c>
      <c r="C26" s="224"/>
    </row>
    <row r="27" spans="1:3" ht="20.399999999999999" x14ac:dyDescent="0.3">
      <c r="A27" s="35"/>
      <c r="B27" s="50" t="s">
        <v>199</v>
      </c>
      <c r="C27" s="50" t="s">
        <v>199</v>
      </c>
    </row>
    <row r="28" spans="1:3" x14ac:dyDescent="0.3">
      <c r="A28" s="35"/>
      <c r="B28" s="50" t="s">
        <v>45</v>
      </c>
      <c r="C28" s="50" t="s">
        <v>45</v>
      </c>
    </row>
    <row r="29" spans="1:3" ht="21" hidden="1" customHeight="1" x14ac:dyDescent="0.3">
      <c r="A29" s="35"/>
      <c r="B29" s="50" t="s">
        <v>46</v>
      </c>
      <c r="C29" s="72"/>
    </row>
    <row r="30" spans="1:3" ht="49.8" customHeight="1" x14ac:dyDescent="0.3">
      <c r="A30" s="35"/>
      <c r="B30" s="50" t="s">
        <v>46</v>
      </c>
      <c r="C30" s="76" t="s">
        <v>222</v>
      </c>
    </row>
    <row r="31" spans="1:3" ht="51.6" customHeight="1" x14ac:dyDescent="0.3">
      <c r="A31" s="35"/>
      <c r="B31" s="50" t="s">
        <v>47</v>
      </c>
      <c r="C31" s="76" t="s">
        <v>258</v>
      </c>
    </row>
    <row r="32" spans="1:3" ht="51.6" customHeight="1" x14ac:dyDescent="0.3">
      <c r="A32" s="35"/>
      <c r="B32" s="50" t="s">
        <v>200</v>
      </c>
      <c r="C32" s="292" t="s">
        <v>200</v>
      </c>
    </row>
    <row r="33" spans="1:3" ht="10.199999999999999" customHeight="1" x14ac:dyDescent="0.3">
      <c r="A33" s="36" t="s">
        <v>29</v>
      </c>
      <c r="B33" s="223" t="s">
        <v>50</v>
      </c>
      <c r="C33" s="224"/>
    </row>
    <row r="34" spans="1:3" x14ac:dyDescent="0.3">
      <c r="A34" s="35"/>
      <c r="B34" s="50" t="s">
        <v>51</v>
      </c>
      <c r="C34" s="76" t="s">
        <v>115</v>
      </c>
    </row>
    <row r="35" spans="1:3" ht="20.399999999999999" x14ac:dyDescent="0.3">
      <c r="A35" s="35"/>
      <c r="B35" s="50" t="s">
        <v>201</v>
      </c>
      <c r="C35" s="76" t="s">
        <v>201</v>
      </c>
    </row>
    <row r="36" spans="1:3" ht="20.399999999999999" x14ac:dyDescent="0.3">
      <c r="A36" s="35"/>
      <c r="B36" s="50" t="s">
        <v>202</v>
      </c>
      <c r="C36" s="50" t="s">
        <v>202</v>
      </c>
    </row>
    <row r="37" spans="1:3" x14ac:dyDescent="0.3">
      <c r="A37" s="35"/>
      <c r="B37" s="50" t="s">
        <v>53</v>
      </c>
      <c r="C37" s="74" t="s">
        <v>53</v>
      </c>
    </row>
    <row r="38" spans="1:3" x14ac:dyDescent="0.3">
      <c r="A38" s="35"/>
      <c r="B38" s="50" t="s">
        <v>54</v>
      </c>
      <c r="C38" s="76" t="s">
        <v>259</v>
      </c>
    </row>
    <row r="39" spans="1:3" ht="21" customHeight="1" x14ac:dyDescent="0.3">
      <c r="A39" s="35"/>
      <c r="B39" s="50" t="s">
        <v>203</v>
      </c>
      <c r="C39" s="76" t="s">
        <v>260</v>
      </c>
    </row>
    <row r="40" spans="1:3" ht="33" customHeight="1" x14ac:dyDescent="0.3">
      <c r="A40" s="35"/>
      <c r="B40" s="50" t="s">
        <v>204</v>
      </c>
      <c r="C40" s="76" t="s">
        <v>204</v>
      </c>
    </row>
    <row r="41" spans="1:3" ht="51.6" customHeight="1" x14ac:dyDescent="0.3">
      <c r="A41" s="35"/>
      <c r="B41" s="50" t="s">
        <v>205</v>
      </c>
      <c r="C41" s="76" t="s">
        <v>228</v>
      </c>
    </row>
    <row r="42" spans="1:3" ht="32.4" customHeight="1" x14ac:dyDescent="0.3">
      <c r="A42" s="164" t="s">
        <v>32</v>
      </c>
      <c r="B42" s="295" t="s">
        <v>251</v>
      </c>
      <c r="C42" s="296"/>
    </row>
    <row r="43" spans="1:3" ht="31.95" customHeight="1" x14ac:dyDescent="0.3">
      <c r="A43" s="35"/>
      <c r="B43" s="50" t="s">
        <v>252</v>
      </c>
      <c r="C43" s="76" t="s">
        <v>252</v>
      </c>
    </row>
    <row r="44" spans="1:3" ht="31.95" customHeight="1" x14ac:dyDescent="0.3">
      <c r="A44" s="40" t="s">
        <v>81</v>
      </c>
      <c r="B44" s="223" t="s">
        <v>56</v>
      </c>
      <c r="C44" s="224"/>
    </row>
    <row r="45" spans="1:3" x14ac:dyDescent="0.3">
      <c r="A45" s="35"/>
      <c r="B45" s="50" t="s">
        <v>57</v>
      </c>
      <c r="C45" s="144" t="s">
        <v>261</v>
      </c>
    </row>
    <row r="46" spans="1:3" x14ac:dyDescent="0.3">
      <c r="A46" s="35"/>
      <c r="B46" s="50" t="s">
        <v>58</v>
      </c>
      <c r="C46" s="144" t="s">
        <v>186</v>
      </c>
    </row>
    <row r="47" spans="1:3" ht="41.25" customHeight="1" x14ac:dyDescent="0.3">
      <c r="A47" s="35"/>
      <c r="B47" s="50" t="s">
        <v>59</v>
      </c>
      <c r="C47" s="144" t="s">
        <v>183</v>
      </c>
    </row>
    <row r="48" spans="1:3" ht="70.5" customHeight="1" x14ac:dyDescent="0.3">
      <c r="A48" s="35"/>
      <c r="B48" s="50" t="s">
        <v>60</v>
      </c>
      <c r="C48" s="16" t="s">
        <v>185</v>
      </c>
    </row>
    <row r="49" spans="1:3" ht="93" customHeight="1" x14ac:dyDescent="0.3">
      <c r="A49" s="35"/>
      <c r="B49" s="50" t="s">
        <v>61</v>
      </c>
      <c r="C49" s="145" t="s">
        <v>262</v>
      </c>
    </row>
    <row r="50" spans="1:3" ht="20.399999999999999" customHeight="1" x14ac:dyDescent="0.3">
      <c r="A50" s="36" t="s">
        <v>81</v>
      </c>
      <c r="B50" s="223" t="s">
        <v>62</v>
      </c>
      <c r="C50" s="224"/>
    </row>
    <row r="51" spans="1:3" ht="20.399999999999999" x14ac:dyDescent="0.3">
      <c r="A51" s="35"/>
      <c r="B51" s="50" t="s">
        <v>63</v>
      </c>
      <c r="C51" s="77" t="s">
        <v>118</v>
      </c>
    </row>
    <row r="52" spans="1:3" ht="21" customHeight="1" x14ac:dyDescent="0.3">
      <c r="A52" s="35"/>
      <c r="B52" s="50" t="s">
        <v>64</v>
      </c>
      <c r="C52" s="77" t="s">
        <v>111</v>
      </c>
    </row>
    <row r="53" spans="1:3" x14ac:dyDescent="0.3">
      <c r="A53" s="36" t="s">
        <v>84</v>
      </c>
      <c r="B53" s="223" t="s">
        <v>65</v>
      </c>
      <c r="C53" s="224"/>
    </row>
    <row r="54" spans="1:3" ht="20.399999999999999" x14ac:dyDescent="0.3">
      <c r="A54" s="35"/>
      <c r="B54" s="50" t="s">
        <v>66</v>
      </c>
      <c r="C54" s="76" t="s">
        <v>117</v>
      </c>
    </row>
    <row r="55" spans="1:3" ht="1.2" customHeight="1" x14ac:dyDescent="0.3"/>
    <row r="56" spans="1:3" ht="13.95" customHeight="1" x14ac:dyDescent="0.3">
      <c r="A56" s="220" t="s">
        <v>257</v>
      </c>
      <c r="B56" s="220"/>
      <c r="C56" s="220"/>
    </row>
    <row r="57" spans="1:3" ht="15.6" x14ac:dyDescent="0.3">
      <c r="A57" s="184" t="s">
        <v>112</v>
      </c>
      <c r="B57" s="184"/>
      <c r="C57" s="184"/>
    </row>
    <row r="58" spans="1:3" ht="15.6" hidden="1" x14ac:dyDescent="0.3">
      <c r="A58" s="48" t="s">
        <v>91</v>
      </c>
    </row>
  </sheetData>
  <mergeCells count="23">
    <mergeCell ref="B42:C42"/>
    <mergeCell ref="B1:C1"/>
    <mergeCell ref="B2:C2"/>
    <mergeCell ref="B3:C3"/>
    <mergeCell ref="B5:C5"/>
    <mergeCell ref="B19:C19"/>
    <mergeCell ref="B17:C17"/>
    <mergeCell ref="A56:C56"/>
    <mergeCell ref="A57:C57"/>
    <mergeCell ref="B21:C21"/>
    <mergeCell ref="B53:C53"/>
    <mergeCell ref="B4:C4"/>
    <mergeCell ref="B22:C22"/>
    <mergeCell ref="B26:C26"/>
    <mergeCell ref="B33:C33"/>
    <mergeCell ref="B44:C44"/>
    <mergeCell ref="B50:C50"/>
    <mergeCell ref="B6:C6"/>
    <mergeCell ref="B7:C8"/>
    <mergeCell ref="B10:C11"/>
    <mergeCell ref="B15:C15"/>
    <mergeCell ref="A10:A11"/>
    <mergeCell ref="A7:A8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view="pageBreakPreview" topLeftCell="A55" zoomScale="120" zoomScaleNormal="110" zoomScaleSheetLayoutView="120" workbookViewId="0">
      <selection activeCell="E33" sqref="E33:F33"/>
    </sheetView>
  </sheetViews>
  <sheetFormatPr defaultRowHeight="14.4" x14ac:dyDescent="0.3"/>
  <cols>
    <col min="1" max="1" width="53.44140625" customWidth="1"/>
    <col min="5" max="6" width="5.109375" customWidth="1"/>
    <col min="7" max="7" width="7.33203125" customWidth="1"/>
    <col min="8" max="17" width="5.109375" customWidth="1"/>
    <col min="18" max="18" width="9.109375" customWidth="1"/>
    <col min="19" max="19" width="8.88671875" customWidth="1"/>
  </cols>
  <sheetData>
    <row r="1" spans="1:19" x14ac:dyDescent="0.3">
      <c r="A1" s="189" t="s">
        <v>92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</row>
    <row r="2" spans="1:19" x14ac:dyDescent="0.3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</row>
    <row r="3" spans="1:19" x14ac:dyDescent="0.3">
      <c r="A3" s="190" t="s">
        <v>188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</row>
    <row r="4" spans="1:19" ht="15.6" x14ac:dyDescent="0.3">
      <c r="A4" s="184" t="s">
        <v>189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</row>
    <row r="5" spans="1:19" ht="31.2" customHeight="1" x14ac:dyDescent="0.3">
      <c r="A5" s="51"/>
      <c r="B5" s="260" t="s">
        <v>190</v>
      </c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</row>
    <row r="6" spans="1:19" x14ac:dyDescent="0.3">
      <c r="A6" s="255" t="s">
        <v>3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</row>
    <row r="7" spans="1:19" ht="15" thickBot="1" x14ac:dyDescent="0.35">
      <c r="A7" s="1"/>
    </row>
    <row r="8" spans="1:19" ht="15" thickBot="1" x14ac:dyDescent="0.35">
      <c r="A8" s="52" t="s">
        <v>93</v>
      </c>
      <c r="B8" s="261" t="s">
        <v>123</v>
      </c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</row>
    <row r="9" spans="1:19" ht="15" customHeight="1" thickBot="1" x14ac:dyDescent="0.35">
      <c r="A9" s="53" t="s">
        <v>94</v>
      </c>
      <c r="B9" s="258" t="s">
        <v>119</v>
      </c>
      <c r="C9" s="263"/>
      <c r="D9" s="259"/>
      <c r="E9" s="258" t="s">
        <v>120</v>
      </c>
      <c r="F9" s="263"/>
      <c r="G9" s="263"/>
      <c r="H9" s="263"/>
      <c r="I9" s="259"/>
      <c r="J9" s="258" t="s">
        <v>121</v>
      </c>
      <c r="K9" s="263"/>
      <c r="L9" s="263"/>
      <c r="M9" s="263"/>
      <c r="N9" s="263"/>
      <c r="O9" s="259"/>
      <c r="P9" s="264" t="s">
        <v>122</v>
      </c>
      <c r="Q9" s="265"/>
      <c r="R9" s="265"/>
      <c r="S9" s="266"/>
    </row>
    <row r="10" spans="1:19" ht="22.2" thickBot="1" x14ac:dyDescent="0.35">
      <c r="A10" s="54"/>
      <c r="B10" s="55" t="s">
        <v>95</v>
      </c>
      <c r="C10" s="55" t="s">
        <v>96</v>
      </c>
      <c r="D10" s="56" t="s">
        <v>97</v>
      </c>
      <c r="E10" s="258" t="s">
        <v>95</v>
      </c>
      <c r="F10" s="259"/>
      <c r="G10" s="55" t="s">
        <v>96</v>
      </c>
      <c r="H10" s="258" t="s">
        <v>97</v>
      </c>
      <c r="I10" s="259"/>
      <c r="J10" s="258" t="s">
        <v>95</v>
      </c>
      <c r="K10" s="259"/>
      <c r="L10" s="258" t="s">
        <v>96</v>
      </c>
      <c r="M10" s="259"/>
      <c r="N10" s="258" t="s">
        <v>97</v>
      </c>
      <c r="O10" s="259"/>
      <c r="P10" s="258" t="s">
        <v>95</v>
      </c>
      <c r="Q10" s="259"/>
      <c r="R10" s="55" t="s">
        <v>96</v>
      </c>
      <c r="S10" s="55" t="s">
        <v>97</v>
      </c>
    </row>
    <row r="11" spans="1:19" ht="15" thickBot="1" x14ac:dyDescent="0.35">
      <c r="A11" s="13">
        <v>1</v>
      </c>
      <c r="B11" s="5">
        <v>2</v>
      </c>
      <c r="C11" s="5">
        <v>3</v>
      </c>
      <c r="D11" s="5">
        <v>4</v>
      </c>
      <c r="E11" s="256">
        <v>5</v>
      </c>
      <c r="F11" s="257"/>
      <c r="G11" s="5">
        <v>6</v>
      </c>
      <c r="H11" s="256">
        <v>7</v>
      </c>
      <c r="I11" s="257"/>
      <c r="J11" s="256">
        <v>8</v>
      </c>
      <c r="K11" s="257"/>
      <c r="L11" s="256">
        <v>9</v>
      </c>
      <c r="M11" s="257"/>
      <c r="N11" s="256">
        <v>10</v>
      </c>
      <c r="O11" s="257"/>
      <c r="P11" s="256">
        <v>11</v>
      </c>
      <c r="Q11" s="257"/>
      <c r="R11" s="5">
        <v>12</v>
      </c>
      <c r="S11" s="5">
        <v>13</v>
      </c>
    </row>
    <row r="12" spans="1:19" x14ac:dyDescent="0.3">
      <c r="A12" s="57" t="s">
        <v>98</v>
      </c>
      <c r="B12" s="248">
        <f>B16+B19+B24+B22+B26+B29+B33+B39+B48+B50+B56+B59</f>
        <v>59338.700000000004</v>
      </c>
      <c r="C12" s="251">
        <f>C16+C19+C22+C24+C26+C29+C33+C39+C48+C50+C56+C59</f>
        <v>57558.299999999996</v>
      </c>
      <c r="D12" s="252">
        <f>C12/B12</f>
        <v>0.96999597227441769</v>
      </c>
      <c r="E12" s="240"/>
      <c r="F12" s="241"/>
      <c r="G12" s="248"/>
      <c r="H12" s="240"/>
      <c r="I12" s="241"/>
      <c r="J12" s="240"/>
      <c r="K12" s="241"/>
      <c r="L12" s="240"/>
      <c r="M12" s="241"/>
      <c r="N12" s="240"/>
      <c r="O12" s="241"/>
      <c r="P12" s="240"/>
      <c r="Q12" s="241"/>
      <c r="R12" s="248"/>
      <c r="S12" s="248"/>
    </row>
    <row r="13" spans="1:19" ht="13.2" customHeight="1" x14ac:dyDescent="0.3">
      <c r="A13" s="57" t="s">
        <v>18</v>
      </c>
      <c r="B13" s="249"/>
      <c r="C13" s="249"/>
      <c r="D13" s="253"/>
      <c r="E13" s="242"/>
      <c r="F13" s="243"/>
      <c r="G13" s="249"/>
      <c r="H13" s="242"/>
      <c r="I13" s="243"/>
      <c r="J13" s="242"/>
      <c r="K13" s="243"/>
      <c r="L13" s="242"/>
      <c r="M13" s="243"/>
      <c r="N13" s="242"/>
      <c r="O13" s="243"/>
      <c r="P13" s="242"/>
      <c r="Q13" s="243"/>
      <c r="R13" s="249"/>
      <c r="S13" s="249"/>
    </row>
    <row r="14" spans="1:19" ht="13.2" customHeight="1" thickBot="1" x14ac:dyDescent="0.35">
      <c r="A14" s="58" t="s">
        <v>99</v>
      </c>
      <c r="B14" s="250"/>
      <c r="C14" s="250"/>
      <c r="D14" s="254"/>
      <c r="E14" s="244"/>
      <c r="F14" s="245"/>
      <c r="G14" s="250"/>
      <c r="H14" s="244"/>
      <c r="I14" s="245"/>
      <c r="J14" s="244"/>
      <c r="K14" s="245"/>
      <c r="L14" s="244"/>
      <c r="M14" s="245"/>
      <c r="N14" s="244"/>
      <c r="O14" s="245"/>
      <c r="P14" s="244"/>
      <c r="Q14" s="245"/>
      <c r="R14" s="250"/>
      <c r="S14" s="250"/>
    </row>
    <row r="15" spans="1:19" ht="15" thickBot="1" x14ac:dyDescent="0.35">
      <c r="A15" s="246" t="s">
        <v>19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</row>
    <row r="16" spans="1:19" x14ac:dyDescent="0.3">
      <c r="A16" s="277" t="s">
        <v>191</v>
      </c>
      <c r="B16" s="185">
        <f>B18</f>
        <v>9672.6</v>
      </c>
      <c r="C16" s="185">
        <f>C18</f>
        <v>9672.6</v>
      </c>
      <c r="D16" s="269">
        <f>C16/B16</f>
        <v>1</v>
      </c>
      <c r="E16" s="271"/>
      <c r="F16" s="272"/>
      <c r="G16" s="275"/>
      <c r="H16" s="271"/>
      <c r="I16" s="272"/>
      <c r="J16" s="271"/>
      <c r="K16" s="272"/>
      <c r="L16" s="271"/>
      <c r="M16" s="272"/>
      <c r="N16" s="271"/>
      <c r="O16" s="272"/>
      <c r="P16" s="236"/>
      <c r="Q16" s="236"/>
      <c r="R16" s="236"/>
      <c r="S16" s="236"/>
    </row>
    <row r="17" spans="1:19" ht="43.95" customHeight="1" x14ac:dyDescent="0.3">
      <c r="A17" s="268"/>
      <c r="B17" s="185"/>
      <c r="C17" s="185"/>
      <c r="D17" s="270"/>
      <c r="E17" s="273"/>
      <c r="F17" s="274"/>
      <c r="G17" s="276"/>
      <c r="H17" s="273"/>
      <c r="I17" s="274"/>
      <c r="J17" s="273"/>
      <c r="K17" s="274"/>
      <c r="L17" s="273"/>
      <c r="M17" s="274"/>
      <c r="N17" s="273"/>
      <c r="O17" s="274"/>
      <c r="P17" s="236"/>
      <c r="Q17" s="236"/>
      <c r="R17" s="236"/>
      <c r="S17" s="236"/>
    </row>
    <row r="18" spans="1:19" ht="20.399999999999999" x14ac:dyDescent="0.3">
      <c r="A18" s="76" t="s">
        <v>192</v>
      </c>
      <c r="B18" s="9">
        <v>9672.6</v>
      </c>
      <c r="C18" s="9">
        <v>9672.6</v>
      </c>
      <c r="D18" s="87">
        <f>C18/B18</f>
        <v>1</v>
      </c>
      <c r="E18" s="234"/>
      <c r="F18" s="234"/>
      <c r="G18" s="9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</row>
    <row r="19" spans="1:19" x14ac:dyDescent="0.3">
      <c r="A19" s="267" t="s">
        <v>23</v>
      </c>
      <c r="B19" s="185">
        <f>B21</f>
        <v>11.3</v>
      </c>
      <c r="C19" s="185">
        <f>C21</f>
        <v>11.3</v>
      </c>
      <c r="D19" s="269">
        <f>C19/B19</f>
        <v>1</v>
      </c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</row>
    <row r="20" spans="1:19" ht="19.95" customHeight="1" x14ac:dyDescent="0.3">
      <c r="A20" s="268"/>
      <c r="B20" s="185"/>
      <c r="C20" s="185"/>
      <c r="D20" s="270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</row>
    <row r="21" spans="1:19" ht="20.399999999999999" x14ac:dyDescent="0.3">
      <c r="A21" s="76" t="s">
        <v>22</v>
      </c>
      <c r="B21" s="9">
        <v>11.3</v>
      </c>
      <c r="C21" s="9">
        <v>11.3</v>
      </c>
      <c r="D21" s="87">
        <f>C21/B21</f>
        <v>1</v>
      </c>
      <c r="E21" s="234"/>
      <c r="F21" s="234"/>
      <c r="G21" s="9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</row>
    <row r="22" spans="1:19" ht="40.799999999999997" x14ac:dyDescent="0.3">
      <c r="A22" s="163" t="s">
        <v>256</v>
      </c>
      <c r="B22" s="165">
        <f>B23</f>
        <v>2313</v>
      </c>
      <c r="C22" s="165">
        <f>C23</f>
        <v>2313</v>
      </c>
      <c r="D22" s="161">
        <f t="shared" ref="D22:D35" si="0">C22/B22</f>
        <v>1</v>
      </c>
      <c r="E22" s="238"/>
      <c r="F22" s="238"/>
      <c r="G22" s="160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9"/>
      <c r="S22" s="238"/>
    </row>
    <row r="23" spans="1:19" ht="30.6" x14ac:dyDescent="0.3">
      <c r="A23" s="76" t="s">
        <v>196</v>
      </c>
      <c r="B23" s="9">
        <v>2313</v>
      </c>
      <c r="C23" s="9">
        <v>2313</v>
      </c>
      <c r="D23" s="87">
        <f t="shared" si="0"/>
        <v>1</v>
      </c>
      <c r="E23" s="234"/>
      <c r="F23" s="234"/>
      <c r="G23" s="9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5"/>
      <c r="S23" s="234"/>
    </row>
    <row r="24" spans="1:19" ht="20.399999999999999" x14ac:dyDescent="0.3">
      <c r="A24" s="91" t="s">
        <v>193</v>
      </c>
      <c r="B24" s="45">
        <f>B25</f>
        <v>5816.8</v>
      </c>
      <c r="C24" s="45">
        <f>C25</f>
        <v>5729.6</v>
      </c>
      <c r="D24" s="89">
        <f t="shared" si="0"/>
        <v>0.9850089396231605</v>
      </c>
      <c r="E24" s="236"/>
      <c r="F24" s="236"/>
      <c r="G24" s="82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7"/>
      <c r="S24" s="236"/>
    </row>
    <row r="25" spans="1:19" ht="20.399999999999999" x14ac:dyDescent="0.3">
      <c r="A25" s="76" t="s">
        <v>194</v>
      </c>
      <c r="B25" s="9">
        <v>5816.8</v>
      </c>
      <c r="C25" s="9">
        <v>5729.6</v>
      </c>
      <c r="D25" s="90">
        <f t="shared" si="0"/>
        <v>0.9850089396231605</v>
      </c>
      <c r="E25" s="234"/>
      <c r="F25" s="234"/>
      <c r="G25" s="9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5"/>
      <c r="S25" s="234"/>
    </row>
    <row r="26" spans="1:19" ht="20.399999999999999" x14ac:dyDescent="0.3">
      <c r="A26" s="91" t="s">
        <v>31</v>
      </c>
      <c r="B26" s="45">
        <f>B27</f>
        <v>3399.2</v>
      </c>
      <c r="C26" s="45">
        <f>C27</f>
        <v>3399.2</v>
      </c>
      <c r="D26" s="89">
        <f t="shared" si="0"/>
        <v>1</v>
      </c>
      <c r="E26" s="236"/>
      <c r="F26" s="236"/>
      <c r="G26" s="82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7"/>
      <c r="S26" s="236"/>
    </row>
    <row r="27" spans="1:19" x14ac:dyDescent="0.3">
      <c r="A27" s="76" t="s">
        <v>34</v>
      </c>
      <c r="B27" s="10">
        <v>3399.2</v>
      </c>
      <c r="C27" s="9">
        <v>3399.2</v>
      </c>
      <c r="D27" s="90">
        <f t="shared" si="0"/>
        <v>1</v>
      </c>
      <c r="E27" s="234"/>
      <c r="F27" s="234"/>
      <c r="G27" s="9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5"/>
      <c r="S27" s="234"/>
    </row>
    <row r="28" spans="1:19" ht="15" thickBot="1" x14ac:dyDescent="0.35">
      <c r="A28" s="293" t="s">
        <v>20</v>
      </c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</row>
    <row r="29" spans="1:19" ht="20.399999999999999" x14ac:dyDescent="0.3">
      <c r="A29" s="91" t="s">
        <v>197</v>
      </c>
      <c r="B29" s="45">
        <f>B30+B31+B32</f>
        <v>340</v>
      </c>
      <c r="C29" s="45">
        <f>C30+C31+C32</f>
        <v>261.60000000000002</v>
      </c>
      <c r="D29" s="89">
        <f t="shared" si="0"/>
        <v>0.76941176470588246</v>
      </c>
      <c r="E29" s="236"/>
      <c r="F29" s="236"/>
      <c r="G29" s="82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7"/>
      <c r="S29" s="236"/>
    </row>
    <row r="30" spans="1:19" x14ac:dyDescent="0.3">
      <c r="A30" s="76" t="s">
        <v>198</v>
      </c>
      <c r="B30" s="9">
        <v>320</v>
      </c>
      <c r="C30" s="9">
        <v>261.60000000000002</v>
      </c>
      <c r="D30" s="90">
        <f t="shared" si="0"/>
        <v>0.81750000000000012</v>
      </c>
      <c r="E30" s="234"/>
      <c r="F30" s="234"/>
      <c r="G30" s="9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5"/>
      <c r="S30" s="234"/>
    </row>
    <row r="31" spans="1:19" x14ac:dyDescent="0.3">
      <c r="A31" s="78" t="s">
        <v>40</v>
      </c>
      <c r="B31" s="9">
        <v>20</v>
      </c>
      <c r="C31" s="9">
        <v>0</v>
      </c>
      <c r="D31" s="90">
        <f t="shared" si="0"/>
        <v>0</v>
      </c>
      <c r="E31" s="234"/>
      <c r="F31" s="234"/>
      <c r="G31" s="9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5"/>
      <c r="S31" s="234"/>
    </row>
    <row r="32" spans="1:19" x14ac:dyDescent="0.3">
      <c r="A32" s="76"/>
      <c r="B32" s="9"/>
      <c r="C32" s="9"/>
      <c r="D32" s="90" t="e">
        <f t="shared" si="0"/>
        <v>#DIV/0!</v>
      </c>
      <c r="E32" s="234"/>
      <c r="F32" s="234"/>
      <c r="G32" s="9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5"/>
      <c r="S32" s="234"/>
    </row>
    <row r="33" spans="1:19" x14ac:dyDescent="0.3">
      <c r="A33" s="91" t="s">
        <v>42</v>
      </c>
      <c r="B33" s="46">
        <f>B34+B35+B36+B37+B38</f>
        <v>5685.1</v>
      </c>
      <c r="C33" s="94">
        <f>C34+C35+C37+C38+C36</f>
        <v>5609.1</v>
      </c>
      <c r="D33" s="89">
        <f t="shared" si="0"/>
        <v>0.98663172151765144</v>
      </c>
      <c r="E33" s="236"/>
      <c r="F33" s="236"/>
      <c r="G33" s="82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7"/>
      <c r="S33" s="236"/>
    </row>
    <row r="34" spans="1:19" ht="20.399999999999999" x14ac:dyDescent="0.3">
      <c r="A34" s="16" t="s">
        <v>199</v>
      </c>
      <c r="B34" s="19">
        <v>235.9</v>
      </c>
      <c r="C34" s="19">
        <v>235.9</v>
      </c>
      <c r="D34" s="90">
        <f t="shared" si="0"/>
        <v>1</v>
      </c>
      <c r="E34" s="234"/>
      <c r="F34" s="234"/>
      <c r="G34" s="9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5"/>
      <c r="S34" s="234"/>
    </row>
    <row r="35" spans="1:19" x14ac:dyDescent="0.3">
      <c r="A35" s="16" t="s">
        <v>45</v>
      </c>
      <c r="B35" s="19">
        <v>2654</v>
      </c>
      <c r="C35" s="19">
        <v>2654</v>
      </c>
      <c r="D35" s="90">
        <f t="shared" si="0"/>
        <v>1</v>
      </c>
      <c r="E35" s="234"/>
      <c r="F35" s="234"/>
      <c r="G35" s="9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5"/>
      <c r="S35" s="234"/>
    </row>
    <row r="36" spans="1:19" ht="49.8" customHeight="1" x14ac:dyDescent="0.3">
      <c r="A36" s="16" t="s">
        <v>46</v>
      </c>
      <c r="B36" s="92">
        <v>1219.2</v>
      </c>
      <c r="C36" s="92">
        <v>1219.2</v>
      </c>
      <c r="D36" s="90">
        <v>1</v>
      </c>
      <c r="E36" s="234"/>
      <c r="F36" s="234"/>
      <c r="G36" s="9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5"/>
      <c r="S36" s="234"/>
    </row>
    <row r="37" spans="1:19" ht="54.6" customHeight="1" x14ac:dyDescent="0.3">
      <c r="A37" s="16" t="s">
        <v>47</v>
      </c>
      <c r="B37" s="19">
        <v>887.9</v>
      </c>
      <c r="C37" s="19">
        <v>887.9</v>
      </c>
      <c r="D37" s="90">
        <f>C37/B37</f>
        <v>1</v>
      </c>
      <c r="E37" s="234"/>
      <c r="F37" s="234"/>
      <c r="G37" s="9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5"/>
      <c r="S37" s="234"/>
    </row>
    <row r="38" spans="1:19" ht="27" customHeight="1" x14ac:dyDescent="0.3">
      <c r="A38" s="16" t="s">
        <v>200</v>
      </c>
      <c r="B38" s="19">
        <v>688.1</v>
      </c>
      <c r="C38" s="19">
        <v>612.1</v>
      </c>
      <c r="D38" s="90">
        <f>C38/B38</f>
        <v>0.88955093736375523</v>
      </c>
      <c r="E38" s="234"/>
      <c r="F38" s="234"/>
      <c r="G38" s="9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5"/>
      <c r="S38" s="234"/>
    </row>
    <row r="39" spans="1:19" x14ac:dyDescent="0.3">
      <c r="A39" s="17" t="s">
        <v>50</v>
      </c>
      <c r="B39" s="46">
        <f>B40+B41+B42+B43+B44+B45+B46+B47</f>
        <v>16251.9</v>
      </c>
      <c r="C39" s="46">
        <f>C40+C41+C42+C43+C44+C45+C46+C47</f>
        <v>15079.999999999998</v>
      </c>
      <c r="D39" s="88">
        <f>C39/B39</f>
        <v>0.92789150806982557</v>
      </c>
      <c r="E39" s="236"/>
      <c r="F39" s="236"/>
      <c r="G39" s="82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7"/>
      <c r="S39" s="236"/>
    </row>
    <row r="40" spans="1:19" x14ac:dyDescent="0.3">
      <c r="A40" s="16" t="s">
        <v>51</v>
      </c>
      <c r="B40" s="9">
        <v>300</v>
      </c>
      <c r="C40" s="9">
        <v>55</v>
      </c>
      <c r="D40" s="90">
        <f t="shared" ref="D40:D49" si="1">C40/B40</f>
        <v>0.18333333333333332</v>
      </c>
      <c r="E40" s="234"/>
      <c r="F40" s="234"/>
      <c r="G40" s="9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5"/>
      <c r="S40" s="234"/>
    </row>
    <row r="41" spans="1:19" x14ac:dyDescent="0.3">
      <c r="A41" s="16" t="s">
        <v>201</v>
      </c>
      <c r="B41" s="9">
        <v>1427</v>
      </c>
      <c r="C41" s="9">
        <v>1378.8</v>
      </c>
      <c r="D41" s="90">
        <f t="shared" si="1"/>
        <v>0.96622284512964263</v>
      </c>
      <c r="E41" s="234"/>
      <c r="F41" s="234"/>
      <c r="G41" s="9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5"/>
      <c r="S41" s="234"/>
    </row>
    <row r="42" spans="1:19" ht="20.399999999999999" x14ac:dyDescent="0.3">
      <c r="A42" s="16" t="s">
        <v>202</v>
      </c>
      <c r="B42" s="9">
        <v>127.5</v>
      </c>
      <c r="C42" s="9">
        <v>113.5</v>
      </c>
      <c r="D42" s="90">
        <f t="shared" si="1"/>
        <v>0.8901960784313725</v>
      </c>
      <c r="E42" s="234"/>
      <c r="F42" s="234"/>
      <c r="G42" s="9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5"/>
      <c r="S42" s="234"/>
    </row>
    <row r="43" spans="1:19" x14ac:dyDescent="0.3">
      <c r="A43" s="16" t="s">
        <v>53</v>
      </c>
      <c r="B43" s="9">
        <v>60</v>
      </c>
      <c r="C43" s="9">
        <v>60</v>
      </c>
      <c r="D43" s="90">
        <v>0</v>
      </c>
      <c r="E43" s="234"/>
      <c r="F43" s="234"/>
      <c r="G43" s="9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5"/>
      <c r="S43" s="234"/>
    </row>
    <row r="44" spans="1:19" x14ac:dyDescent="0.3">
      <c r="A44" s="16" t="s">
        <v>54</v>
      </c>
      <c r="B44" s="19">
        <v>3381.5</v>
      </c>
      <c r="C44" s="19">
        <v>3192.9</v>
      </c>
      <c r="D44" s="90">
        <f t="shared" si="1"/>
        <v>0.94422593523584208</v>
      </c>
      <c r="E44" s="234"/>
      <c r="F44" s="234"/>
      <c r="G44" s="9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5"/>
      <c r="S44" s="234"/>
    </row>
    <row r="45" spans="1:19" x14ac:dyDescent="0.3">
      <c r="A45" s="16" t="s">
        <v>203</v>
      </c>
      <c r="B45" s="19">
        <v>9567.7999999999993</v>
      </c>
      <c r="C45" s="19">
        <v>9245.9</v>
      </c>
      <c r="D45" s="90">
        <f>C45/B45</f>
        <v>0.96635590208825439</v>
      </c>
      <c r="E45" s="234"/>
      <c r="F45" s="234"/>
      <c r="G45" s="9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5"/>
      <c r="S45" s="234"/>
    </row>
    <row r="46" spans="1:19" ht="25.8" customHeight="1" x14ac:dyDescent="0.3">
      <c r="A46" s="16" t="s">
        <v>204</v>
      </c>
      <c r="B46" s="19">
        <v>125</v>
      </c>
      <c r="C46" s="19">
        <v>124.9</v>
      </c>
      <c r="D46" s="90">
        <f t="shared" si="1"/>
        <v>0.99920000000000009</v>
      </c>
      <c r="E46" s="234"/>
      <c r="F46" s="234"/>
      <c r="G46" s="9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5"/>
      <c r="S46" s="234"/>
    </row>
    <row r="47" spans="1:19" ht="51.6" customHeight="1" x14ac:dyDescent="0.3">
      <c r="A47" s="16" t="s">
        <v>205</v>
      </c>
      <c r="B47" s="19">
        <v>1263.0999999999999</v>
      </c>
      <c r="C47" s="19">
        <v>909</v>
      </c>
      <c r="D47" s="90">
        <f t="shared" si="1"/>
        <v>0.71965798432428163</v>
      </c>
      <c r="E47" s="234"/>
      <c r="F47" s="234"/>
      <c r="G47" s="9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5"/>
      <c r="S47" s="234"/>
    </row>
    <row r="48" spans="1:19" ht="50.4" customHeight="1" x14ac:dyDescent="0.3">
      <c r="A48" s="173" t="s">
        <v>251</v>
      </c>
      <c r="B48" s="174">
        <v>62</v>
      </c>
      <c r="C48" s="174">
        <v>62</v>
      </c>
      <c r="D48" s="161">
        <f t="shared" si="1"/>
        <v>1</v>
      </c>
      <c r="E48" s="238"/>
      <c r="F48" s="238"/>
      <c r="G48" s="170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9"/>
      <c r="S48" s="238"/>
    </row>
    <row r="49" spans="1:20" ht="27" customHeight="1" x14ac:dyDescent="0.3">
      <c r="A49" s="16" t="s">
        <v>252</v>
      </c>
      <c r="B49" s="19">
        <v>62</v>
      </c>
      <c r="C49" s="19">
        <v>62</v>
      </c>
      <c r="D49" s="90">
        <f t="shared" si="1"/>
        <v>1</v>
      </c>
      <c r="E49" s="234"/>
      <c r="F49" s="234"/>
      <c r="G49" s="9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5"/>
      <c r="S49" s="234"/>
    </row>
    <row r="50" spans="1:20" ht="20.399999999999999" x14ac:dyDescent="0.3">
      <c r="A50" s="17" t="s">
        <v>56</v>
      </c>
      <c r="B50" s="46">
        <f>B51+B52+B53+B54+B55</f>
        <v>15247</v>
      </c>
      <c r="C50" s="46">
        <f>C51+C52+C53+C54+C55</f>
        <v>14895.3</v>
      </c>
      <c r="D50" s="93"/>
      <c r="E50" s="236"/>
      <c r="F50" s="236"/>
      <c r="G50" s="82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7"/>
      <c r="S50" s="236"/>
    </row>
    <row r="51" spans="1:20" x14ac:dyDescent="0.3">
      <c r="A51" s="16" t="s">
        <v>57</v>
      </c>
      <c r="B51" s="23">
        <v>6861.4</v>
      </c>
      <c r="C51" s="23">
        <v>6519.2</v>
      </c>
      <c r="D51" s="90">
        <f t="shared" ref="D51:D55" si="2">C51/B51</f>
        <v>0.95012679628064245</v>
      </c>
      <c r="E51" s="234"/>
      <c r="F51" s="234"/>
      <c r="G51" s="9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5"/>
      <c r="S51" s="234"/>
    </row>
    <row r="52" spans="1:20" x14ac:dyDescent="0.3">
      <c r="A52" s="16" t="s">
        <v>58</v>
      </c>
      <c r="B52" s="23">
        <v>2029.1</v>
      </c>
      <c r="C52" s="23">
        <v>2019.6</v>
      </c>
      <c r="D52" s="90">
        <f t="shared" si="2"/>
        <v>0.99531812133458186</v>
      </c>
      <c r="E52" s="234"/>
      <c r="F52" s="234"/>
      <c r="G52" s="9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5"/>
      <c r="S52" s="234"/>
    </row>
    <row r="53" spans="1:20" ht="14.4" customHeight="1" x14ac:dyDescent="0.3">
      <c r="A53" s="16" t="s">
        <v>59</v>
      </c>
      <c r="B53" s="23"/>
      <c r="C53" s="23"/>
      <c r="D53" s="90" t="e">
        <f t="shared" si="2"/>
        <v>#DIV/0!</v>
      </c>
      <c r="E53" s="234"/>
      <c r="F53" s="234"/>
      <c r="G53" s="9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5"/>
      <c r="S53" s="234"/>
    </row>
    <row r="54" spans="1:20" ht="48.6" customHeight="1" x14ac:dyDescent="0.3">
      <c r="A54" s="16" t="s">
        <v>60</v>
      </c>
      <c r="B54" s="23">
        <v>5935.4</v>
      </c>
      <c r="C54" s="23">
        <v>5935.4</v>
      </c>
      <c r="D54" s="90">
        <f t="shared" si="2"/>
        <v>1</v>
      </c>
      <c r="E54" s="234"/>
      <c r="F54" s="234"/>
      <c r="G54" s="9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5"/>
      <c r="S54" s="234"/>
    </row>
    <row r="55" spans="1:20" ht="39.6" customHeight="1" x14ac:dyDescent="0.3">
      <c r="A55" s="16" t="s">
        <v>206</v>
      </c>
      <c r="B55" s="23">
        <v>421.1</v>
      </c>
      <c r="C55" s="23">
        <v>421.1</v>
      </c>
      <c r="D55" s="90">
        <f t="shared" si="2"/>
        <v>1</v>
      </c>
      <c r="E55" s="234"/>
      <c r="F55" s="234"/>
      <c r="G55" s="9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5"/>
      <c r="S55" s="234"/>
    </row>
    <row r="56" spans="1:20" x14ac:dyDescent="0.3">
      <c r="A56" s="17" t="s">
        <v>62</v>
      </c>
      <c r="B56" s="46">
        <f>B57+B58</f>
        <v>514.29999999999995</v>
      </c>
      <c r="C56" s="46">
        <f>C57+C58</f>
        <v>499.1</v>
      </c>
      <c r="D56" s="93"/>
      <c r="E56" s="236"/>
      <c r="F56" s="236"/>
      <c r="G56" s="82"/>
      <c r="H56" s="236"/>
      <c r="I56" s="236"/>
      <c r="J56" s="236"/>
      <c r="K56" s="236"/>
      <c r="L56" s="236"/>
      <c r="M56" s="236"/>
      <c r="N56" s="236"/>
      <c r="O56" s="236"/>
      <c r="P56" s="236"/>
      <c r="Q56" s="236"/>
      <c r="R56" s="237"/>
      <c r="S56" s="236"/>
    </row>
    <row r="57" spans="1:20" ht="13.8" customHeight="1" x14ac:dyDescent="0.3">
      <c r="A57" s="16" t="s">
        <v>63</v>
      </c>
      <c r="B57" s="9">
        <v>34</v>
      </c>
      <c r="C57" s="9">
        <v>33.1</v>
      </c>
      <c r="D57" s="90">
        <f t="shared" ref="D57:D60" si="3">C57/B57</f>
        <v>0.97352941176470598</v>
      </c>
      <c r="E57" s="234"/>
      <c r="F57" s="234"/>
      <c r="G57" s="9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5"/>
      <c r="S57" s="234"/>
    </row>
    <row r="58" spans="1:20" ht="19.8" customHeight="1" x14ac:dyDescent="0.3">
      <c r="A58" s="16" t="s">
        <v>64</v>
      </c>
      <c r="B58" s="9">
        <v>480.3</v>
      </c>
      <c r="C58" s="9">
        <v>466</v>
      </c>
      <c r="D58" s="90">
        <f t="shared" si="3"/>
        <v>0.97022694149489896</v>
      </c>
      <c r="E58" s="234"/>
      <c r="F58" s="234"/>
      <c r="G58" s="9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5"/>
      <c r="S58" s="234"/>
    </row>
    <row r="59" spans="1:20" ht="14.4" customHeight="1" x14ac:dyDescent="0.3">
      <c r="A59" s="17" t="s">
        <v>65</v>
      </c>
      <c r="B59" s="46">
        <f>B60</f>
        <v>25.5</v>
      </c>
      <c r="C59" s="46">
        <f>C60</f>
        <v>25.5</v>
      </c>
      <c r="D59" s="93"/>
      <c r="E59" s="236"/>
      <c r="F59" s="236"/>
      <c r="G59" s="82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7"/>
      <c r="S59" s="236"/>
    </row>
    <row r="60" spans="1:20" ht="14.4" customHeight="1" x14ac:dyDescent="0.3">
      <c r="A60" s="16" t="s">
        <v>66</v>
      </c>
      <c r="B60" s="9">
        <v>25.5</v>
      </c>
      <c r="C60" s="9">
        <v>25.5</v>
      </c>
      <c r="D60" s="90">
        <f t="shared" si="3"/>
        <v>1</v>
      </c>
      <c r="E60" s="234"/>
      <c r="F60" s="234"/>
      <c r="G60" s="9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</row>
    <row r="61" spans="1:20" x14ac:dyDescent="0.3">
      <c r="A61" s="85"/>
      <c r="B61" s="84"/>
      <c r="C61" s="84"/>
      <c r="D61" s="86"/>
      <c r="E61" s="233"/>
      <c r="F61" s="233"/>
      <c r="G61" s="84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85"/>
    </row>
    <row r="62" spans="1:20" x14ac:dyDescent="0.3">
      <c r="A62" s="85"/>
      <c r="B62" s="84"/>
      <c r="C62" s="84"/>
      <c r="D62" s="86"/>
      <c r="E62" s="233"/>
      <c r="F62" s="233"/>
      <c r="G62" s="84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85"/>
    </row>
    <row r="63" spans="1:20" x14ac:dyDescent="0.3">
      <c r="A63" s="85"/>
      <c r="B63" s="84"/>
      <c r="C63" s="84"/>
      <c r="D63" s="86"/>
      <c r="E63" s="233"/>
      <c r="F63" s="233"/>
      <c r="G63" s="84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85"/>
    </row>
    <row r="64" spans="1:20" x14ac:dyDescent="0.3">
      <c r="A64" s="85"/>
      <c r="B64" s="84"/>
      <c r="C64" s="84"/>
      <c r="D64" s="86"/>
      <c r="E64" s="233"/>
      <c r="F64" s="233"/>
      <c r="G64" s="84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  <c r="T64" s="85"/>
    </row>
    <row r="65" spans="1:20" x14ac:dyDescent="0.3">
      <c r="A65" s="85"/>
      <c r="B65" s="84"/>
      <c r="C65" s="84"/>
      <c r="D65" s="86"/>
      <c r="E65" s="233"/>
      <c r="F65" s="233"/>
      <c r="G65" s="84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3"/>
      <c r="T65" s="85"/>
    </row>
    <row r="66" spans="1:20" x14ac:dyDescent="0.3">
      <c r="A66" s="85"/>
      <c r="B66" s="84"/>
      <c r="C66" s="84"/>
      <c r="D66" s="86"/>
      <c r="E66" s="233"/>
      <c r="F66" s="233"/>
      <c r="G66" s="84"/>
      <c r="H66" s="233"/>
      <c r="I66" s="233"/>
      <c r="J66" s="233"/>
      <c r="K66" s="233"/>
      <c r="L66" s="233"/>
      <c r="M66" s="233"/>
      <c r="N66" s="233"/>
      <c r="O66" s="233"/>
      <c r="P66" s="233"/>
      <c r="Q66" s="233"/>
      <c r="R66" s="233"/>
      <c r="S66" s="233"/>
      <c r="T66" s="85"/>
    </row>
    <row r="67" spans="1:20" x14ac:dyDescent="0.3">
      <c r="A67" s="85"/>
      <c r="B67" s="84"/>
      <c r="C67" s="84"/>
      <c r="D67" s="86"/>
      <c r="E67" s="233"/>
      <c r="F67" s="233"/>
      <c r="G67" s="84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  <c r="S67" s="233"/>
      <c r="T67" s="85"/>
    </row>
    <row r="68" spans="1:20" x14ac:dyDescent="0.3">
      <c r="A68" s="85"/>
      <c r="B68" s="84"/>
      <c r="C68" s="84"/>
      <c r="D68" s="86"/>
      <c r="E68" s="233"/>
      <c r="F68" s="233"/>
      <c r="G68" s="84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85"/>
    </row>
    <row r="69" spans="1:20" x14ac:dyDescent="0.3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</row>
  </sheetData>
  <mergeCells count="397">
    <mergeCell ref="N24:O24"/>
    <mergeCell ref="P24:Q24"/>
    <mergeCell ref="R24:S24"/>
    <mergeCell ref="E27:F27"/>
    <mergeCell ref="H27:I27"/>
    <mergeCell ref="J27:K27"/>
    <mergeCell ref="L27:M27"/>
    <mergeCell ref="N27:O27"/>
    <mergeCell ref="P27:Q27"/>
    <mergeCell ref="R27:S27"/>
    <mergeCell ref="E26:F26"/>
    <mergeCell ref="H26:I26"/>
    <mergeCell ref="J26:K26"/>
    <mergeCell ref="L26:M26"/>
    <mergeCell ref="N26:O26"/>
    <mergeCell ref="P26:Q26"/>
    <mergeCell ref="R26:S26"/>
    <mergeCell ref="E25:F25"/>
    <mergeCell ref="A19:A20"/>
    <mergeCell ref="D16:D17"/>
    <mergeCell ref="E16:F17"/>
    <mergeCell ref="H16:I17"/>
    <mergeCell ref="J16:K17"/>
    <mergeCell ref="L16:M17"/>
    <mergeCell ref="P16:Q17"/>
    <mergeCell ref="R16:S17"/>
    <mergeCell ref="N16:O17"/>
    <mergeCell ref="E18:F18"/>
    <mergeCell ref="B16:B17"/>
    <mergeCell ref="C16:C17"/>
    <mergeCell ref="G16:G17"/>
    <mergeCell ref="P19:Q20"/>
    <mergeCell ref="R19:S20"/>
    <mergeCell ref="D19:D20"/>
    <mergeCell ref="E19:F20"/>
    <mergeCell ref="G19:G20"/>
    <mergeCell ref="H19:I20"/>
    <mergeCell ref="J19:K20"/>
    <mergeCell ref="L19:M20"/>
    <mergeCell ref="N19:O20"/>
    <mergeCell ref="A16:A17"/>
    <mergeCell ref="H18:I18"/>
    <mergeCell ref="A1:S1"/>
    <mergeCell ref="A2:S2"/>
    <mergeCell ref="A3:S3"/>
    <mergeCell ref="A4:S4"/>
    <mergeCell ref="A6:S6"/>
    <mergeCell ref="E11:F11"/>
    <mergeCell ref="H11:I11"/>
    <mergeCell ref="J11:K11"/>
    <mergeCell ref="L11:M11"/>
    <mergeCell ref="N11:O11"/>
    <mergeCell ref="P11:Q11"/>
    <mergeCell ref="E10:F10"/>
    <mergeCell ref="H10:I10"/>
    <mergeCell ref="J10:K10"/>
    <mergeCell ref="L10:M10"/>
    <mergeCell ref="N10:O10"/>
    <mergeCell ref="P10:Q10"/>
    <mergeCell ref="B5:S5"/>
    <mergeCell ref="B8:S8"/>
    <mergeCell ref="B9:D9"/>
    <mergeCell ref="E9:I9"/>
    <mergeCell ref="J9:O9"/>
    <mergeCell ref="P9:S9"/>
    <mergeCell ref="H12:I14"/>
    <mergeCell ref="A15:S15"/>
    <mergeCell ref="P12:Q14"/>
    <mergeCell ref="R12:R14"/>
    <mergeCell ref="S12:S14"/>
    <mergeCell ref="B12:B14"/>
    <mergeCell ref="C12:C14"/>
    <mergeCell ref="D12:D14"/>
    <mergeCell ref="E12:F14"/>
    <mergeCell ref="G12:G14"/>
    <mergeCell ref="J12:K14"/>
    <mergeCell ref="L12:M14"/>
    <mergeCell ref="N12:O14"/>
    <mergeCell ref="J18:K18"/>
    <mergeCell ref="L18:M18"/>
    <mergeCell ref="N18:O18"/>
    <mergeCell ref="P18:Q18"/>
    <mergeCell ref="R18:S18"/>
    <mergeCell ref="B19:B20"/>
    <mergeCell ref="E21:F21"/>
    <mergeCell ref="H21:I21"/>
    <mergeCell ref="J21:K21"/>
    <mergeCell ref="L21:M21"/>
    <mergeCell ref="N21:O21"/>
    <mergeCell ref="P21:Q21"/>
    <mergeCell ref="R21:S21"/>
    <mergeCell ref="C19:C20"/>
    <mergeCell ref="E22:F22"/>
    <mergeCell ref="H22:I22"/>
    <mergeCell ref="J22:K22"/>
    <mergeCell ref="L22:M22"/>
    <mergeCell ref="N22:O22"/>
    <mergeCell ref="P22:Q22"/>
    <mergeCell ref="R22:S22"/>
    <mergeCell ref="H25:I25"/>
    <mergeCell ref="J25:K25"/>
    <mergeCell ref="L25:M25"/>
    <mergeCell ref="N25:O25"/>
    <mergeCell ref="P25:Q25"/>
    <mergeCell ref="R25:S25"/>
    <mergeCell ref="E23:F23"/>
    <mergeCell ref="H23:I23"/>
    <mergeCell ref="J23:K23"/>
    <mergeCell ref="L23:M23"/>
    <mergeCell ref="N23:O23"/>
    <mergeCell ref="P23:Q23"/>
    <mergeCell ref="R23:S23"/>
    <mergeCell ref="E24:F24"/>
    <mergeCell ref="H24:I24"/>
    <mergeCell ref="J24:K24"/>
    <mergeCell ref="L24:M24"/>
    <mergeCell ref="A28:S28"/>
    <mergeCell ref="E31:F31"/>
    <mergeCell ref="H31:I31"/>
    <mergeCell ref="J31:K31"/>
    <mergeCell ref="L31:M31"/>
    <mergeCell ref="N31:O31"/>
    <mergeCell ref="P31:Q31"/>
    <mergeCell ref="R31:S31"/>
    <mergeCell ref="E30:F30"/>
    <mergeCell ref="H30:I30"/>
    <mergeCell ref="J30:K30"/>
    <mergeCell ref="L30:M30"/>
    <mergeCell ref="N30:O30"/>
    <mergeCell ref="P30:Q30"/>
    <mergeCell ref="R30:S30"/>
    <mergeCell ref="E29:F29"/>
    <mergeCell ref="H29:I29"/>
    <mergeCell ref="J29:K29"/>
    <mergeCell ref="L29:M29"/>
    <mergeCell ref="N29:O29"/>
    <mergeCell ref="P29:Q29"/>
    <mergeCell ref="R29:S29"/>
    <mergeCell ref="E32:F32"/>
    <mergeCell ref="H32:I32"/>
    <mergeCell ref="J32:K32"/>
    <mergeCell ref="L32:M32"/>
    <mergeCell ref="N32:O32"/>
    <mergeCell ref="P32:Q32"/>
    <mergeCell ref="R32:S32"/>
    <mergeCell ref="E33:F33"/>
    <mergeCell ref="H33:I33"/>
    <mergeCell ref="J33:K33"/>
    <mergeCell ref="L33:M33"/>
    <mergeCell ref="N33:O33"/>
    <mergeCell ref="P33:Q33"/>
    <mergeCell ref="R33:S33"/>
    <mergeCell ref="E34:F34"/>
    <mergeCell ref="H34:I34"/>
    <mergeCell ref="J34:K34"/>
    <mergeCell ref="L34:M34"/>
    <mergeCell ref="N34:O34"/>
    <mergeCell ref="P34:Q34"/>
    <mergeCell ref="R34:S34"/>
    <mergeCell ref="E35:F35"/>
    <mergeCell ref="H35:I35"/>
    <mergeCell ref="J35:K35"/>
    <mergeCell ref="L35:M35"/>
    <mergeCell ref="N35:O35"/>
    <mergeCell ref="P35:Q35"/>
    <mergeCell ref="R35:S35"/>
    <mergeCell ref="E36:F36"/>
    <mergeCell ref="H36:I36"/>
    <mergeCell ref="J36:K36"/>
    <mergeCell ref="L36:M36"/>
    <mergeCell ref="N36:O36"/>
    <mergeCell ref="P36:Q36"/>
    <mergeCell ref="R36:S36"/>
    <mergeCell ref="E37:F37"/>
    <mergeCell ref="H37:I37"/>
    <mergeCell ref="J37:K37"/>
    <mergeCell ref="L37:M37"/>
    <mergeCell ref="N37:O37"/>
    <mergeCell ref="P37:Q37"/>
    <mergeCell ref="R37:S37"/>
    <mergeCell ref="E38:F38"/>
    <mergeCell ref="H38:I38"/>
    <mergeCell ref="J38:K38"/>
    <mergeCell ref="L38:M38"/>
    <mergeCell ref="N38:O38"/>
    <mergeCell ref="P38:Q38"/>
    <mergeCell ref="R38:S38"/>
    <mergeCell ref="E39:F39"/>
    <mergeCell ref="H39:I39"/>
    <mergeCell ref="J39:K39"/>
    <mergeCell ref="L39:M39"/>
    <mergeCell ref="N39:O39"/>
    <mergeCell ref="P39:Q39"/>
    <mergeCell ref="R39:S39"/>
    <mergeCell ref="E40:F40"/>
    <mergeCell ref="H40:I40"/>
    <mergeCell ref="J40:K40"/>
    <mergeCell ref="L40:M40"/>
    <mergeCell ref="N40:O40"/>
    <mergeCell ref="P40:Q40"/>
    <mergeCell ref="R40:S40"/>
    <mergeCell ref="E41:F41"/>
    <mergeCell ref="H41:I41"/>
    <mergeCell ref="J41:K41"/>
    <mergeCell ref="L41:M41"/>
    <mergeCell ref="N41:O41"/>
    <mergeCell ref="P41:Q41"/>
    <mergeCell ref="R41:S41"/>
    <mergeCell ref="E42:F42"/>
    <mergeCell ref="H42:I42"/>
    <mergeCell ref="J42:K42"/>
    <mergeCell ref="L42:M42"/>
    <mergeCell ref="N42:O42"/>
    <mergeCell ref="P42:Q42"/>
    <mergeCell ref="R42:S42"/>
    <mergeCell ref="E43:F43"/>
    <mergeCell ref="H43:I43"/>
    <mergeCell ref="J43:K43"/>
    <mergeCell ref="L43:M43"/>
    <mergeCell ref="N43:O43"/>
    <mergeCell ref="P43:Q43"/>
    <mergeCell ref="R43:S43"/>
    <mergeCell ref="E44:F44"/>
    <mergeCell ref="H44:I44"/>
    <mergeCell ref="J44:K44"/>
    <mergeCell ref="L44:M44"/>
    <mergeCell ref="N44:O44"/>
    <mergeCell ref="P44:Q44"/>
    <mergeCell ref="R44:S44"/>
    <mergeCell ref="E45:F45"/>
    <mergeCell ref="H45:I45"/>
    <mergeCell ref="J45:K45"/>
    <mergeCell ref="L45:M45"/>
    <mergeCell ref="N45:O45"/>
    <mergeCell ref="P45:Q45"/>
    <mergeCell ref="R45:S45"/>
    <mergeCell ref="E46:F46"/>
    <mergeCell ref="H46:I46"/>
    <mergeCell ref="J46:K46"/>
    <mergeCell ref="L46:M46"/>
    <mergeCell ref="N46:O46"/>
    <mergeCell ref="P46:Q46"/>
    <mergeCell ref="R46:S46"/>
    <mergeCell ref="E47:F47"/>
    <mergeCell ref="H47:I47"/>
    <mergeCell ref="J47:K47"/>
    <mergeCell ref="L47:M47"/>
    <mergeCell ref="N47:O47"/>
    <mergeCell ref="P47:Q47"/>
    <mergeCell ref="R47:S47"/>
    <mergeCell ref="E48:F48"/>
    <mergeCell ref="H48:I48"/>
    <mergeCell ref="J48:K48"/>
    <mergeCell ref="L48:M48"/>
    <mergeCell ref="N48:O48"/>
    <mergeCell ref="P48:Q48"/>
    <mergeCell ref="R48:S48"/>
    <mergeCell ref="E49:F49"/>
    <mergeCell ref="H49:I49"/>
    <mergeCell ref="J49:K49"/>
    <mergeCell ref="L49:M49"/>
    <mergeCell ref="N49:O49"/>
    <mergeCell ref="P49:Q49"/>
    <mergeCell ref="R49:S49"/>
    <mergeCell ref="E50:F50"/>
    <mergeCell ref="H50:I50"/>
    <mergeCell ref="J50:K50"/>
    <mergeCell ref="L50:M50"/>
    <mergeCell ref="N50:O50"/>
    <mergeCell ref="P50:Q50"/>
    <mergeCell ref="R50:S50"/>
    <mergeCell ref="E51:F51"/>
    <mergeCell ref="H51:I51"/>
    <mergeCell ref="J51:K51"/>
    <mergeCell ref="L51:M51"/>
    <mergeCell ref="N51:O51"/>
    <mergeCell ref="P51:Q51"/>
    <mergeCell ref="R51:S51"/>
    <mergeCell ref="E52:F52"/>
    <mergeCell ref="H52:I52"/>
    <mergeCell ref="J52:K52"/>
    <mergeCell ref="L52:M52"/>
    <mergeCell ref="N52:O52"/>
    <mergeCell ref="P52:Q52"/>
    <mergeCell ref="R52:S52"/>
    <mergeCell ref="E53:F53"/>
    <mergeCell ref="H53:I53"/>
    <mergeCell ref="J53:K53"/>
    <mergeCell ref="L53:M53"/>
    <mergeCell ref="N53:O53"/>
    <mergeCell ref="P53:Q53"/>
    <mergeCell ref="R53:S53"/>
    <mergeCell ref="E54:F54"/>
    <mergeCell ref="H54:I54"/>
    <mergeCell ref="J54:K54"/>
    <mergeCell ref="L54:M54"/>
    <mergeCell ref="N54:O54"/>
    <mergeCell ref="P54:Q54"/>
    <mergeCell ref="R54:S54"/>
    <mergeCell ref="E55:F55"/>
    <mergeCell ref="H55:I55"/>
    <mergeCell ref="J55:K55"/>
    <mergeCell ref="L55:M55"/>
    <mergeCell ref="N55:O55"/>
    <mergeCell ref="P55:Q55"/>
    <mergeCell ref="R55:S55"/>
    <mergeCell ref="E56:F56"/>
    <mergeCell ref="H56:I56"/>
    <mergeCell ref="J56:K56"/>
    <mergeCell ref="L56:M56"/>
    <mergeCell ref="N56:O56"/>
    <mergeCell ref="P56:Q56"/>
    <mergeCell ref="R56:S56"/>
    <mergeCell ref="E57:F57"/>
    <mergeCell ref="H57:I57"/>
    <mergeCell ref="J57:K57"/>
    <mergeCell ref="L57:M57"/>
    <mergeCell ref="N57:O57"/>
    <mergeCell ref="P57:Q57"/>
    <mergeCell ref="R57:S57"/>
    <mergeCell ref="E58:F58"/>
    <mergeCell ref="H58:I58"/>
    <mergeCell ref="J58:K58"/>
    <mergeCell ref="L58:M58"/>
    <mergeCell ref="N58:O58"/>
    <mergeCell ref="P58:Q58"/>
    <mergeCell ref="R58:S58"/>
    <mergeCell ref="E59:F59"/>
    <mergeCell ref="H59:I59"/>
    <mergeCell ref="J59:K59"/>
    <mergeCell ref="L59:M59"/>
    <mergeCell ref="N59:O59"/>
    <mergeCell ref="P59:Q59"/>
    <mergeCell ref="R59:S59"/>
    <mergeCell ref="E60:F60"/>
    <mergeCell ref="H60:I60"/>
    <mergeCell ref="J60:K60"/>
    <mergeCell ref="L60:M60"/>
    <mergeCell ref="N60:O60"/>
    <mergeCell ref="P60:Q60"/>
    <mergeCell ref="R60:S60"/>
    <mergeCell ref="E61:F61"/>
    <mergeCell ref="H61:I61"/>
    <mergeCell ref="J61:K61"/>
    <mergeCell ref="L61:M61"/>
    <mergeCell ref="N61:O61"/>
    <mergeCell ref="P61:Q61"/>
    <mergeCell ref="R61:S61"/>
    <mergeCell ref="E62:F62"/>
    <mergeCell ref="H62:I62"/>
    <mergeCell ref="J62:K62"/>
    <mergeCell ref="L62:M62"/>
    <mergeCell ref="N62:O62"/>
    <mergeCell ref="P62:Q62"/>
    <mergeCell ref="R62:S62"/>
    <mergeCell ref="E63:F63"/>
    <mergeCell ref="H63:I63"/>
    <mergeCell ref="J63:K63"/>
    <mergeCell ref="L63:M63"/>
    <mergeCell ref="N63:O63"/>
    <mergeCell ref="P63:Q63"/>
    <mergeCell ref="R63:S63"/>
    <mergeCell ref="E64:F64"/>
    <mergeCell ref="H64:I64"/>
    <mergeCell ref="J64:K64"/>
    <mergeCell ref="L64:M64"/>
    <mergeCell ref="N64:O64"/>
    <mergeCell ref="P64:Q64"/>
    <mergeCell ref="R64:S64"/>
    <mergeCell ref="E65:F65"/>
    <mergeCell ref="H65:I65"/>
    <mergeCell ref="J65:K65"/>
    <mergeCell ref="L65:M65"/>
    <mergeCell ref="N65:O65"/>
    <mergeCell ref="P65:Q65"/>
    <mergeCell ref="R65:S65"/>
    <mergeCell ref="E68:F68"/>
    <mergeCell ref="H68:I68"/>
    <mergeCell ref="J68:K68"/>
    <mergeCell ref="L68:M68"/>
    <mergeCell ref="N68:O68"/>
    <mergeCell ref="P68:Q68"/>
    <mergeCell ref="R68:S68"/>
    <mergeCell ref="E66:F66"/>
    <mergeCell ref="H66:I66"/>
    <mergeCell ref="J66:K66"/>
    <mergeCell ref="L66:M66"/>
    <mergeCell ref="N66:O66"/>
    <mergeCell ref="P66:Q66"/>
    <mergeCell ref="R66:S66"/>
    <mergeCell ref="E67:F67"/>
    <mergeCell ref="H67:I67"/>
    <mergeCell ref="J67:K67"/>
    <mergeCell ref="L67:M67"/>
    <mergeCell ref="N67:O67"/>
    <mergeCell ref="P67:Q67"/>
    <mergeCell ref="R67:S6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view="pageBreakPreview" topLeftCell="B1" zoomScaleNormal="90" zoomScaleSheetLayoutView="100" workbookViewId="0">
      <selection activeCell="C8" sqref="C8"/>
    </sheetView>
  </sheetViews>
  <sheetFormatPr defaultRowHeight="14.4" x14ac:dyDescent="0.3"/>
  <cols>
    <col min="2" max="8" width="30.88671875" customWidth="1"/>
  </cols>
  <sheetData>
    <row r="1" spans="1:12" x14ac:dyDescent="0.3">
      <c r="A1" s="281" t="s">
        <v>100</v>
      </c>
      <c r="B1" s="281"/>
      <c r="C1" s="281"/>
      <c r="D1" s="281"/>
      <c r="E1" s="281"/>
      <c r="F1" s="281"/>
      <c r="G1" s="281"/>
      <c r="H1" s="281"/>
      <c r="I1" s="69"/>
      <c r="J1" s="69"/>
      <c r="K1" s="69"/>
      <c r="L1" s="69"/>
    </row>
    <row r="2" spans="1:12" ht="15" customHeight="1" x14ac:dyDescent="0.3">
      <c r="A2" s="280" t="s">
        <v>207</v>
      </c>
      <c r="B2" s="280"/>
      <c r="C2" s="280"/>
      <c r="D2" s="280"/>
      <c r="E2" s="280"/>
      <c r="F2" s="280"/>
      <c r="G2" s="280"/>
      <c r="H2" s="280"/>
      <c r="I2" s="68"/>
      <c r="J2" s="68"/>
      <c r="K2" s="68"/>
      <c r="L2" s="68"/>
    </row>
    <row r="3" spans="1:12" ht="15.6" x14ac:dyDescent="0.3">
      <c r="A3" s="231" t="s">
        <v>109</v>
      </c>
      <c r="B3" s="231"/>
      <c r="C3" s="231"/>
      <c r="D3" s="231"/>
      <c r="E3" s="231"/>
      <c r="F3" s="231"/>
      <c r="G3" s="231"/>
      <c r="H3" s="231"/>
      <c r="I3" s="67"/>
      <c r="J3" s="67"/>
      <c r="K3" s="67"/>
      <c r="L3" s="67"/>
    </row>
    <row r="4" spans="1:12" ht="15.6" x14ac:dyDescent="0.3">
      <c r="A4" s="62"/>
    </row>
    <row r="5" spans="1:12" ht="15.6" x14ac:dyDescent="0.3">
      <c r="A5" s="48" t="s">
        <v>208</v>
      </c>
    </row>
    <row r="6" spans="1:12" ht="15.6" x14ac:dyDescent="0.3">
      <c r="A6" s="71" t="s">
        <v>213</v>
      </c>
    </row>
    <row r="7" spans="1:12" ht="15.6" x14ac:dyDescent="0.3">
      <c r="A7" s="71" t="s">
        <v>210</v>
      </c>
    </row>
    <row r="8" spans="1:12" ht="15.6" x14ac:dyDescent="0.3">
      <c r="A8" s="71" t="s">
        <v>212</v>
      </c>
    </row>
    <row r="9" spans="1:12" ht="15.6" x14ac:dyDescent="0.3">
      <c r="A9" s="71" t="s">
        <v>211</v>
      </c>
    </row>
    <row r="10" spans="1:12" ht="15.6" x14ac:dyDescent="0.3">
      <c r="A10" s="71"/>
    </row>
    <row r="11" spans="1:12" ht="15.6" x14ac:dyDescent="0.3">
      <c r="A11" s="48"/>
    </row>
    <row r="12" spans="1:12" ht="15.6" x14ac:dyDescent="0.3">
      <c r="A12" s="48" t="s">
        <v>101</v>
      </c>
    </row>
    <row r="13" spans="1:12" ht="16.2" thickBot="1" x14ac:dyDescent="0.35">
      <c r="A13" s="48"/>
    </row>
    <row r="14" spans="1:12" ht="27.6" thickBot="1" x14ac:dyDescent="0.35">
      <c r="A14" s="63" t="s">
        <v>102</v>
      </c>
      <c r="B14" s="64" t="s">
        <v>103</v>
      </c>
      <c r="C14" s="64" t="s">
        <v>104</v>
      </c>
      <c r="D14" s="64" t="s">
        <v>105</v>
      </c>
      <c r="E14" s="64" t="s">
        <v>106</v>
      </c>
      <c r="F14" s="64" t="s">
        <v>107</v>
      </c>
      <c r="G14" s="64" t="s">
        <v>108</v>
      </c>
      <c r="H14" s="64" t="s">
        <v>97</v>
      </c>
    </row>
    <row r="15" spans="1:12" ht="80.400000000000006" thickBot="1" x14ac:dyDescent="0.35">
      <c r="A15" s="65" t="s">
        <v>38</v>
      </c>
      <c r="B15" s="95" t="s">
        <v>209</v>
      </c>
      <c r="C15" s="66">
        <v>57558.3</v>
      </c>
      <c r="D15" s="66">
        <v>3516</v>
      </c>
      <c r="E15" s="66">
        <v>24994.799999999999</v>
      </c>
      <c r="F15" s="66"/>
      <c r="G15" s="66">
        <v>0</v>
      </c>
      <c r="H15" s="66">
        <f>исполнение!O16</f>
        <v>100</v>
      </c>
    </row>
    <row r="16" spans="1:12" x14ac:dyDescent="0.3">
      <c r="A16" s="60"/>
    </row>
    <row r="17" spans="1:9" x14ac:dyDescent="0.3">
      <c r="A17" s="278" t="s">
        <v>214</v>
      </c>
      <c r="B17" s="278"/>
      <c r="C17" s="278"/>
      <c r="D17" s="278"/>
      <c r="E17" s="278"/>
      <c r="F17" s="278"/>
      <c r="G17" s="278"/>
      <c r="H17" s="278"/>
      <c r="I17" s="278"/>
    </row>
    <row r="18" spans="1:9" ht="24" customHeight="1" x14ac:dyDescent="0.3">
      <c r="B18" s="279" t="s">
        <v>124</v>
      </c>
      <c r="C18" s="279"/>
      <c r="D18" s="279"/>
      <c r="E18" s="279"/>
      <c r="F18" s="279"/>
      <c r="G18" s="279"/>
      <c r="H18" s="279"/>
      <c r="I18" s="279"/>
    </row>
  </sheetData>
  <mergeCells count="5">
    <mergeCell ref="A17:I17"/>
    <mergeCell ref="B18:I18"/>
    <mergeCell ref="A3:H3"/>
    <mergeCell ref="A2:H2"/>
    <mergeCell ref="A1:H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9"/>
  <sheetViews>
    <sheetView view="pageBreakPreview" topLeftCell="A50" zoomScale="90" zoomScaleSheetLayoutView="90" workbookViewId="0">
      <selection activeCell="C56" sqref="C56"/>
    </sheetView>
  </sheetViews>
  <sheetFormatPr defaultRowHeight="14.4" x14ac:dyDescent="0.3"/>
  <cols>
    <col min="2" max="2" width="50.109375" customWidth="1"/>
    <col min="3" max="3" width="21.88671875" customWidth="1"/>
    <col min="15" max="15" width="21.88671875" style="15" customWidth="1"/>
  </cols>
  <sheetData>
    <row r="1" spans="1:18" x14ac:dyDescent="0.3">
      <c r="A1" s="189" t="s">
        <v>125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18" x14ac:dyDescent="0.3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3" spans="1:18" x14ac:dyDescent="0.3">
      <c r="A3" s="190" t="s">
        <v>188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1:18" ht="15.6" x14ac:dyDescent="0.3">
      <c r="A4" s="62"/>
    </row>
    <row r="5" spans="1:18" ht="15.6" x14ac:dyDescent="0.3">
      <c r="A5" s="184" t="s">
        <v>126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</row>
    <row r="6" spans="1:18" ht="15.6" x14ac:dyDescent="0.3">
      <c r="A6" s="61"/>
    </row>
    <row r="7" spans="1:18" ht="28.95" customHeight="1" x14ac:dyDescent="0.3">
      <c r="A7" s="260" t="s">
        <v>215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129"/>
      <c r="P7" s="118"/>
      <c r="Q7" s="118"/>
      <c r="R7" s="118"/>
    </row>
    <row r="8" spans="1:18" x14ac:dyDescent="0.3">
      <c r="A8" s="288" t="s">
        <v>3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</row>
    <row r="9" spans="1:18" x14ac:dyDescent="0.3">
      <c r="A9" s="288" t="s">
        <v>143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</row>
    <row r="10" spans="1:18" ht="15" thickBot="1" x14ac:dyDescent="0.35">
      <c r="A10" s="70"/>
    </row>
    <row r="11" spans="1:18" ht="32.4" thickBot="1" x14ac:dyDescent="0.35">
      <c r="A11" s="47" t="s">
        <v>102</v>
      </c>
      <c r="B11" s="197" t="s">
        <v>128</v>
      </c>
      <c r="C11" s="197" t="s">
        <v>129</v>
      </c>
      <c r="D11" s="197" t="s">
        <v>130</v>
      </c>
      <c r="E11" s="99" t="s">
        <v>131</v>
      </c>
      <c r="F11" s="285" t="s">
        <v>142</v>
      </c>
      <c r="G11" s="286"/>
      <c r="H11" s="287"/>
      <c r="I11" s="285" t="s">
        <v>133</v>
      </c>
      <c r="J11" s="286"/>
      <c r="K11" s="287"/>
      <c r="L11" s="285" t="s">
        <v>133</v>
      </c>
      <c r="M11" s="286"/>
      <c r="N11" s="287"/>
      <c r="O11" s="282" t="s">
        <v>147</v>
      </c>
    </row>
    <row r="12" spans="1:18" ht="35.4" customHeight="1" x14ac:dyDescent="0.3">
      <c r="A12" s="96" t="s">
        <v>127</v>
      </c>
      <c r="B12" s="283"/>
      <c r="C12" s="283"/>
      <c r="D12" s="283"/>
      <c r="E12" s="100" t="s">
        <v>132</v>
      </c>
      <c r="F12" s="103" t="s">
        <v>134</v>
      </c>
      <c r="G12" s="103" t="s">
        <v>136</v>
      </c>
      <c r="H12" s="103" t="s">
        <v>138</v>
      </c>
      <c r="I12" s="103" t="s">
        <v>134</v>
      </c>
      <c r="J12" s="103" t="s">
        <v>136</v>
      </c>
      <c r="K12" s="103" t="s">
        <v>138</v>
      </c>
      <c r="L12" s="103" t="s">
        <v>134</v>
      </c>
      <c r="M12" s="103" t="s">
        <v>136</v>
      </c>
      <c r="N12" s="120" t="s">
        <v>138</v>
      </c>
      <c r="O12" s="282"/>
    </row>
    <row r="13" spans="1:18" ht="23.4" customHeight="1" x14ac:dyDescent="0.3">
      <c r="A13" s="97"/>
      <c r="B13" s="283"/>
      <c r="C13" s="283"/>
      <c r="D13" s="283"/>
      <c r="E13" s="101"/>
      <c r="F13" s="103" t="s">
        <v>135</v>
      </c>
      <c r="G13" s="103" t="s">
        <v>137</v>
      </c>
      <c r="H13" s="103" t="s">
        <v>139</v>
      </c>
      <c r="I13" s="103" t="s">
        <v>135</v>
      </c>
      <c r="J13" s="103" t="s">
        <v>137</v>
      </c>
      <c r="K13" s="103" t="s">
        <v>139</v>
      </c>
      <c r="L13" s="103" t="s">
        <v>135</v>
      </c>
      <c r="M13" s="103" t="s">
        <v>137</v>
      </c>
      <c r="N13" s="120" t="s">
        <v>139</v>
      </c>
      <c r="O13" s="282"/>
    </row>
    <row r="14" spans="1:18" ht="26.4" customHeight="1" x14ac:dyDescent="0.3">
      <c r="A14" s="97"/>
      <c r="B14" s="283"/>
      <c r="C14" s="283"/>
      <c r="D14" s="283"/>
      <c r="E14" s="101"/>
      <c r="F14" s="104"/>
      <c r="G14" s="104"/>
      <c r="H14" s="103" t="s">
        <v>140</v>
      </c>
      <c r="I14" s="104"/>
      <c r="J14" s="104"/>
      <c r="K14" s="103" t="s">
        <v>140</v>
      </c>
      <c r="L14" s="104"/>
      <c r="M14" s="104"/>
      <c r="N14" s="120" t="s">
        <v>140</v>
      </c>
      <c r="O14" s="282"/>
    </row>
    <row r="15" spans="1:18" ht="15" thickBot="1" x14ac:dyDescent="0.35">
      <c r="A15" s="98"/>
      <c r="B15" s="198"/>
      <c r="C15" s="198"/>
      <c r="D15" s="198"/>
      <c r="E15" s="102"/>
      <c r="F15" s="105"/>
      <c r="G15" s="105"/>
      <c r="H15" s="5" t="s">
        <v>141</v>
      </c>
      <c r="I15" s="105"/>
      <c r="J15" s="105"/>
      <c r="K15" s="5" t="s">
        <v>141</v>
      </c>
      <c r="L15" s="105"/>
      <c r="M15" s="105"/>
      <c r="N15" s="121" t="s">
        <v>141</v>
      </c>
      <c r="O15" s="282"/>
    </row>
    <row r="16" spans="1:18" ht="15" thickBot="1" x14ac:dyDescent="0.35">
      <c r="A16" s="106">
        <v>1</v>
      </c>
      <c r="B16" s="107">
        <v>2</v>
      </c>
      <c r="C16" s="107">
        <v>3</v>
      </c>
      <c r="D16" s="107">
        <v>4</v>
      </c>
      <c r="E16" s="108">
        <v>5</v>
      </c>
      <c r="F16" s="107">
        <v>6</v>
      </c>
      <c r="G16" s="107">
        <v>7</v>
      </c>
      <c r="H16" s="109">
        <v>8</v>
      </c>
      <c r="I16" s="109">
        <v>9</v>
      </c>
      <c r="J16" s="109">
        <v>10</v>
      </c>
      <c r="K16" s="109">
        <v>11</v>
      </c>
      <c r="L16" s="109">
        <v>12</v>
      </c>
      <c r="M16" s="109">
        <v>13</v>
      </c>
      <c r="N16" s="122">
        <v>14</v>
      </c>
      <c r="O16" s="282"/>
    </row>
    <row r="17" spans="1:15" ht="15" customHeight="1" x14ac:dyDescent="0.3">
      <c r="A17" s="284" t="s">
        <v>19</v>
      </c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</row>
    <row r="18" spans="1:15" x14ac:dyDescent="0.3">
      <c r="A18" s="180">
        <v>1</v>
      </c>
      <c r="B18" s="192" t="s">
        <v>191</v>
      </c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223"/>
    </row>
    <row r="19" spans="1:15" x14ac:dyDescent="0.3">
      <c r="A19" s="181"/>
      <c r="B19" s="192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223"/>
    </row>
    <row r="20" spans="1:15" ht="93" x14ac:dyDescent="0.3">
      <c r="A20" s="35" t="s">
        <v>24</v>
      </c>
      <c r="B20" s="83" t="s">
        <v>192</v>
      </c>
      <c r="C20" s="116" t="s">
        <v>217</v>
      </c>
      <c r="D20" s="19" t="s">
        <v>144</v>
      </c>
      <c r="E20" s="19">
        <v>1</v>
      </c>
      <c r="F20" s="19">
        <v>1</v>
      </c>
      <c r="G20" s="19">
        <v>1</v>
      </c>
      <c r="H20" s="87">
        <f>G20/F20</f>
        <v>1</v>
      </c>
      <c r="I20" s="20"/>
      <c r="J20" s="19"/>
      <c r="K20" s="19"/>
      <c r="L20" s="19"/>
      <c r="M20" s="19"/>
      <c r="N20" s="123"/>
      <c r="O20" s="15" t="s">
        <v>216</v>
      </c>
    </row>
    <row r="21" spans="1:15" x14ac:dyDescent="0.3">
      <c r="A21" s="180" t="s">
        <v>25</v>
      </c>
      <c r="B21" s="192" t="s">
        <v>23</v>
      </c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223"/>
    </row>
    <row r="22" spans="1:15" ht="7.95" customHeight="1" x14ac:dyDescent="0.3">
      <c r="A22" s="181"/>
      <c r="B22" s="192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223"/>
    </row>
    <row r="23" spans="1:15" ht="30.6" x14ac:dyDescent="0.3">
      <c r="A23" s="35" t="s">
        <v>26</v>
      </c>
      <c r="B23" s="83" t="s">
        <v>22</v>
      </c>
      <c r="C23" s="119" t="s">
        <v>110</v>
      </c>
      <c r="D23" s="19" t="s">
        <v>145</v>
      </c>
      <c r="E23" s="19">
        <v>0.6</v>
      </c>
      <c r="F23" s="19">
        <v>0.6</v>
      </c>
      <c r="G23" s="19">
        <v>0.6</v>
      </c>
      <c r="H23" s="87">
        <f>G23/F23</f>
        <v>1</v>
      </c>
      <c r="I23" s="20"/>
      <c r="J23" s="19"/>
      <c r="K23" s="19"/>
      <c r="L23" s="19"/>
      <c r="M23" s="19"/>
      <c r="N23" s="123"/>
      <c r="O23" s="15" t="s">
        <v>216</v>
      </c>
    </row>
    <row r="24" spans="1:15" x14ac:dyDescent="0.3">
      <c r="A24" s="35" t="s">
        <v>27</v>
      </c>
      <c r="B24" s="83"/>
      <c r="C24" s="119"/>
      <c r="D24" s="19"/>
      <c r="E24" s="19"/>
      <c r="F24" s="19"/>
      <c r="G24" s="19">
        <v>1</v>
      </c>
      <c r="H24" s="87"/>
      <c r="I24" s="20"/>
      <c r="J24" s="19"/>
      <c r="K24" s="19"/>
      <c r="L24" s="19"/>
      <c r="M24" s="19"/>
      <c r="N24" s="123"/>
    </row>
    <row r="25" spans="1:15" x14ac:dyDescent="0.3">
      <c r="A25" s="35" t="s">
        <v>28</v>
      </c>
      <c r="B25" s="83"/>
      <c r="C25" s="119"/>
      <c r="D25" s="19"/>
      <c r="E25" s="19"/>
      <c r="F25" s="19"/>
      <c r="G25" s="19"/>
      <c r="H25" s="87"/>
      <c r="I25" s="20"/>
      <c r="J25" s="19"/>
      <c r="K25" s="19"/>
      <c r="L25" s="19"/>
      <c r="M25" s="19"/>
      <c r="N25" s="123"/>
    </row>
    <row r="26" spans="1:15" ht="31.8" x14ac:dyDescent="0.3">
      <c r="A26" s="36" t="s">
        <v>29</v>
      </c>
      <c r="B26" s="114" t="s">
        <v>195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115"/>
    </row>
    <row r="27" spans="1:15" ht="31.8" x14ac:dyDescent="0.3">
      <c r="A27" s="35" t="s">
        <v>30</v>
      </c>
      <c r="B27" s="83" t="s">
        <v>196</v>
      </c>
      <c r="C27" s="77" t="s">
        <v>218</v>
      </c>
      <c r="D27" s="19" t="s">
        <v>148</v>
      </c>
      <c r="E27" s="19">
        <v>1</v>
      </c>
      <c r="F27" s="19">
        <v>1</v>
      </c>
      <c r="G27" s="19">
        <v>1</v>
      </c>
      <c r="H27" s="87">
        <f t="shared" ref="H27:H31" si="0">G27/F27</f>
        <v>1</v>
      </c>
      <c r="I27" s="10"/>
      <c r="J27" s="83"/>
      <c r="K27" s="83"/>
      <c r="L27" s="83"/>
      <c r="M27" s="83"/>
      <c r="N27" s="49"/>
      <c r="O27" s="15" t="s">
        <v>216</v>
      </c>
    </row>
    <row r="28" spans="1:15" ht="21.6" x14ac:dyDescent="0.3">
      <c r="A28" s="164" t="s">
        <v>32</v>
      </c>
      <c r="B28" s="165" t="s">
        <v>193</v>
      </c>
      <c r="C28" s="166"/>
      <c r="D28" s="167"/>
      <c r="E28" s="167"/>
      <c r="F28" s="167"/>
      <c r="G28" s="167"/>
      <c r="H28" s="161"/>
      <c r="I28" s="165"/>
      <c r="J28" s="162"/>
      <c r="K28" s="162"/>
      <c r="L28" s="162"/>
      <c r="M28" s="162"/>
      <c r="N28" s="168"/>
      <c r="O28" s="169"/>
    </row>
    <row r="29" spans="1:15" ht="102" x14ac:dyDescent="0.3">
      <c r="A29" s="35" t="s">
        <v>33</v>
      </c>
      <c r="B29" s="159" t="s">
        <v>194</v>
      </c>
      <c r="C29" s="76" t="s">
        <v>220</v>
      </c>
      <c r="D29" s="19" t="s">
        <v>148</v>
      </c>
      <c r="E29" s="19">
        <v>1</v>
      </c>
      <c r="F29" s="19">
        <v>1</v>
      </c>
      <c r="G29" s="19">
        <v>1</v>
      </c>
      <c r="H29" s="87">
        <v>1</v>
      </c>
      <c r="I29" s="10"/>
      <c r="J29" s="159"/>
      <c r="K29" s="159"/>
      <c r="L29" s="159"/>
      <c r="M29" s="159"/>
      <c r="N29" s="49"/>
      <c r="O29" s="15" t="s">
        <v>216</v>
      </c>
    </row>
    <row r="30" spans="1:15" ht="21.6" x14ac:dyDescent="0.3">
      <c r="A30" s="35" t="s">
        <v>81</v>
      </c>
      <c r="B30" s="114" t="s">
        <v>31</v>
      </c>
      <c r="C30" s="59"/>
      <c r="D30" s="110"/>
      <c r="E30" s="59"/>
      <c r="F30" s="59"/>
      <c r="G30" s="59"/>
      <c r="H30" s="59"/>
      <c r="I30" s="59"/>
      <c r="J30" s="59"/>
      <c r="K30" s="59"/>
      <c r="L30" s="59"/>
      <c r="M30" s="59"/>
      <c r="N30" s="115"/>
    </row>
    <row r="31" spans="1:15" ht="51" x14ac:dyDescent="0.3">
      <c r="A31" s="35" t="s">
        <v>82</v>
      </c>
      <c r="B31" s="83" t="s">
        <v>34</v>
      </c>
      <c r="C31" s="81" t="s">
        <v>219</v>
      </c>
      <c r="D31" s="19" t="s">
        <v>148</v>
      </c>
      <c r="E31" s="19">
        <v>1</v>
      </c>
      <c r="F31" s="19">
        <v>1</v>
      </c>
      <c r="G31" s="19">
        <v>1</v>
      </c>
      <c r="H31" s="87">
        <f t="shared" si="0"/>
        <v>1</v>
      </c>
      <c r="I31" s="10"/>
      <c r="J31" s="83"/>
      <c r="K31" s="83"/>
      <c r="L31" s="83"/>
      <c r="M31" s="83"/>
      <c r="N31" s="49"/>
      <c r="O31" s="15" t="s">
        <v>216</v>
      </c>
    </row>
    <row r="32" spans="1:15" x14ac:dyDescent="0.3">
      <c r="A32" s="35"/>
      <c r="B32" s="183" t="s">
        <v>20</v>
      </c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</row>
    <row r="33" spans="1:15" ht="20.399999999999999" x14ac:dyDescent="0.3">
      <c r="A33" s="36" t="s">
        <v>38</v>
      </c>
      <c r="B33" s="110" t="s">
        <v>197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115"/>
    </row>
    <row r="34" spans="1:15" ht="55.2" customHeight="1" x14ac:dyDescent="0.3">
      <c r="A34" s="35" t="s">
        <v>24</v>
      </c>
      <c r="B34" s="83" t="s">
        <v>198</v>
      </c>
      <c r="C34" s="76" t="s">
        <v>113</v>
      </c>
      <c r="D34" s="23" t="s">
        <v>149</v>
      </c>
      <c r="E34" s="19">
        <v>1</v>
      </c>
      <c r="F34" s="19">
        <v>1</v>
      </c>
      <c r="G34" s="19">
        <v>1</v>
      </c>
      <c r="H34" s="87">
        <f t="shared" ref="H34:H61" si="1">G34/F34</f>
        <v>1</v>
      </c>
      <c r="I34" s="20"/>
      <c r="J34" s="19"/>
      <c r="K34" s="19"/>
      <c r="L34" s="19"/>
      <c r="M34" s="19"/>
      <c r="N34" s="124"/>
      <c r="O34" s="15" t="s">
        <v>221</v>
      </c>
    </row>
    <row r="35" spans="1:15" ht="37.200000000000003" customHeight="1" x14ac:dyDescent="0.3">
      <c r="A35" s="35" t="s">
        <v>39</v>
      </c>
      <c r="B35" s="83" t="s">
        <v>40</v>
      </c>
      <c r="C35" s="76" t="s">
        <v>114</v>
      </c>
      <c r="D35" s="23" t="s">
        <v>149</v>
      </c>
      <c r="E35" s="19">
        <v>0</v>
      </c>
      <c r="F35" s="19">
        <v>0</v>
      </c>
      <c r="G35" s="19">
        <v>0</v>
      </c>
      <c r="H35" s="87" t="e">
        <f t="shared" si="1"/>
        <v>#DIV/0!</v>
      </c>
      <c r="I35" s="20"/>
      <c r="J35" s="19"/>
      <c r="K35" s="19"/>
      <c r="L35" s="19"/>
      <c r="M35" s="19"/>
      <c r="N35" s="124"/>
    </row>
    <row r="36" spans="1:15" x14ac:dyDescent="0.3">
      <c r="A36" s="35" t="s">
        <v>41</v>
      </c>
      <c r="B36" s="83"/>
      <c r="C36" s="119"/>
      <c r="D36" s="23"/>
      <c r="E36" s="19"/>
      <c r="F36" s="19"/>
      <c r="G36" s="19"/>
      <c r="H36" s="87"/>
      <c r="I36" s="20"/>
      <c r="J36" s="19"/>
      <c r="K36" s="19"/>
      <c r="L36" s="19"/>
      <c r="M36" s="19"/>
      <c r="N36" s="124"/>
    </row>
    <row r="37" spans="1:15" ht="22.8" customHeight="1" x14ac:dyDescent="0.3">
      <c r="A37" s="36" t="s">
        <v>43</v>
      </c>
      <c r="B37" s="59" t="s">
        <v>42</v>
      </c>
      <c r="C37" s="59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115"/>
    </row>
    <row r="38" spans="1:15" ht="20.399999999999999" x14ac:dyDescent="0.3">
      <c r="A38" s="35" t="s">
        <v>26</v>
      </c>
      <c r="B38" s="16" t="s">
        <v>44</v>
      </c>
      <c r="C38" s="50" t="s">
        <v>44</v>
      </c>
      <c r="D38" s="27" t="s">
        <v>150</v>
      </c>
      <c r="E38" s="26">
        <v>100</v>
      </c>
      <c r="F38" s="26">
        <v>100</v>
      </c>
      <c r="G38" s="26">
        <v>100</v>
      </c>
      <c r="H38" s="87">
        <f t="shared" si="1"/>
        <v>1</v>
      </c>
      <c r="I38" s="27"/>
      <c r="J38" s="27"/>
      <c r="K38" s="26"/>
      <c r="L38" s="26"/>
      <c r="M38" s="26"/>
      <c r="N38" s="124"/>
      <c r="O38" s="15" t="s">
        <v>216</v>
      </c>
    </row>
    <row r="39" spans="1:15" ht="30.6" x14ac:dyDescent="0.3">
      <c r="A39" s="35" t="s">
        <v>27</v>
      </c>
      <c r="B39" s="16" t="s">
        <v>45</v>
      </c>
      <c r="C39" s="50" t="s">
        <v>45</v>
      </c>
      <c r="D39" s="27" t="s">
        <v>150</v>
      </c>
      <c r="E39" s="26">
        <v>100</v>
      </c>
      <c r="F39" s="26">
        <v>100</v>
      </c>
      <c r="G39" s="26">
        <v>100</v>
      </c>
      <c r="H39" s="87">
        <f t="shared" si="1"/>
        <v>1</v>
      </c>
      <c r="I39" s="27"/>
      <c r="J39" s="27"/>
      <c r="K39" s="26"/>
      <c r="L39" s="26"/>
      <c r="M39" s="26"/>
      <c r="N39" s="124"/>
      <c r="O39" s="15" t="s">
        <v>216</v>
      </c>
    </row>
    <row r="40" spans="1:15" ht="40.799999999999997" hidden="1" x14ac:dyDescent="0.3">
      <c r="A40" s="35" t="s">
        <v>28</v>
      </c>
      <c r="B40" s="16" t="s">
        <v>46</v>
      </c>
      <c r="C40" s="72"/>
      <c r="D40" s="27"/>
      <c r="E40" s="26"/>
      <c r="F40" s="26"/>
      <c r="G40" s="26"/>
      <c r="H40" s="87" t="e">
        <f t="shared" si="1"/>
        <v>#DIV/0!</v>
      </c>
      <c r="I40" s="27"/>
      <c r="J40" s="27"/>
      <c r="K40" s="26"/>
      <c r="L40" s="26"/>
      <c r="M40" s="26"/>
      <c r="N40" s="124"/>
      <c r="O40" s="15" t="s">
        <v>146</v>
      </c>
    </row>
    <row r="41" spans="1:15" ht="51" x14ac:dyDescent="0.3">
      <c r="A41" s="35" t="s">
        <v>48</v>
      </c>
      <c r="B41" s="16" t="s">
        <v>47</v>
      </c>
      <c r="C41" s="76" t="s">
        <v>223</v>
      </c>
      <c r="D41" s="27" t="s">
        <v>149</v>
      </c>
      <c r="E41" s="26">
        <v>0</v>
      </c>
      <c r="F41" s="26">
        <v>1</v>
      </c>
      <c r="G41" s="26">
        <v>1</v>
      </c>
      <c r="H41" s="87">
        <f t="shared" si="1"/>
        <v>1</v>
      </c>
      <c r="I41" s="27"/>
      <c r="J41" s="27"/>
      <c r="K41" s="26"/>
      <c r="L41" s="26"/>
      <c r="M41" s="26"/>
      <c r="N41" s="124"/>
      <c r="O41" s="15" t="s">
        <v>216</v>
      </c>
    </row>
    <row r="42" spans="1:15" ht="91.8" x14ac:dyDescent="0.3">
      <c r="A42" s="35" t="s">
        <v>49</v>
      </c>
      <c r="B42" s="16" t="s">
        <v>46</v>
      </c>
      <c r="C42" s="76" t="s">
        <v>222</v>
      </c>
      <c r="D42" s="27" t="s">
        <v>151</v>
      </c>
      <c r="E42" s="26">
        <v>0</v>
      </c>
      <c r="F42" s="26">
        <v>2</v>
      </c>
      <c r="G42" s="26">
        <v>2</v>
      </c>
      <c r="H42" s="87">
        <f t="shared" si="1"/>
        <v>1</v>
      </c>
      <c r="I42" s="27"/>
      <c r="J42" s="27"/>
      <c r="K42" s="26"/>
      <c r="L42" s="26"/>
      <c r="M42" s="26"/>
      <c r="N42" s="124"/>
      <c r="O42" s="15" t="s">
        <v>216</v>
      </c>
    </row>
    <row r="43" spans="1:15" ht="24.6" customHeight="1" x14ac:dyDescent="0.3">
      <c r="A43" s="36" t="s">
        <v>29</v>
      </c>
      <c r="B43" s="17" t="s">
        <v>50</v>
      </c>
      <c r="C43" s="59"/>
      <c r="D43" s="25"/>
      <c r="E43" s="33"/>
      <c r="F43" s="33"/>
      <c r="G43" s="33"/>
      <c r="H43" s="33"/>
      <c r="I43" s="33"/>
      <c r="J43" s="33"/>
      <c r="K43" s="33"/>
      <c r="L43" s="33"/>
      <c r="M43" s="33"/>
      <c r="N43" s="125"/>
    </row>
    <row r="44" spans="1:15" ht="20.399999999999999" x14ac:dyDescent="0.3">
      <c r="A44" s="35" t="s">
        <v>30</v>
      </c>
      <c r="B44" s="16" t="s">
        <v>51</v>
      </c>
      <c r="C44" s="76" t="s">
        <v>115</v>
      </c>
      <c r="D44" s="27" t="s">
        <v>149</v>
      </c>
      <c r="E44" s="26">
        <v>1</v>
      </c>
      <c r="F44" s="26">
        <v>1</v>
      </c>
      <c r="G44" s="26">
        <v>1</v>
      </c>
      <c r="H44" s="87">
        <f t="shared" si="1"/>
        <v>1</v>
      </c>
      <c r="I44" s="30"/>
      <c r="J44" s="26"/>
      <c r="K44" s="26"/>
      <c r="L44" s="26"/>
      <c r="M44" s="26"/>
      <c r="N44" s="124"/>
      <c r="O44" s="15" t="s">
        <v>224</v>
      </c>
    </row>
    <row r="45" spans="1:15" ht="20.399999999999999" x14ac:dyDescent="0.3">
      <c r="A45" s="35" t="s">
        <v>68</v>
      </c>
      <c r="B45" s="16" t="s">
        <v>201</v>
      </c>
      <c r="C45" s="76" t="s">
        <v>115</v>
      </c>
      <c r="D45" s="27" t="s">
        <v>149</v>
      </c>
      <c r="E45" s="26">
        <v>1</v>
      </c>
      <c r="F45" s="26">
        <v>1</v>
      </c>
      <c r="G45" s="26">
        <v>1</v>
      </c>
      <c r="H45" s="87">
        <f t="shared" si="1"/>
        <v>1</v>
      </c>
      <c r="I45" s="30"/>
      <c r="J45" s="26"/>
      <c r="K45" s="26"/>
      <c r="L45" s="26"/>
      <c r="M45" s="26"/>
      <c r="N45" s="124"/>
      <c r="O45" s="15" t="s">
        <v>224</v>
      </c>
    </row>
    <row r="46" spans="1:15" ht="20.399999999999999" x14ac:dyDescent="0.3">
      <c r="A46" s="35" t="s">
        <v>69</v>
      </c>
      <c r="B46" s="16" t="s">
        <v>52</v>
      </c>
      <c r="C46" s="50" t="s">
        <v>52</v>
      </c>
      <c r="D46" s="27" t="s">
        <v>152</v>
      </c>
      <c r="E46" s="26">
        <v>801.4</v>
      </c>
      <c r="F46" s="26">
        <v>801.4</v>
      </c>
      <c r="G46" s="26">
        <v>801.4</v>
      </c>
      <c r="H46" s="87">
        <f t="shared" si="1"/>
        <v>1</v>
      </c>
      <c r="I46" s="30"/>
      <c r="J46" s="26"/>
      <c r="K46" s="26"/>
      <c r="L46" s="26"/>
      <c r="M46" s="26"/>
      <c r="N46" s="124"/>
      <c r="O46" s="15" t="s">
        <v>216</v>
      </c>
    </row>
    <row r="47" spans="1:15" ht="21.6" x14ac:dyDescent="0.3">
      <c r="A47" s="35" t="s">
        <v>70</v>
      </c>
      <c r="B47" s="16" t="s">
        <v>53</v>
      </c>
      <c r="C47" s="80" t="s">
        <v>225</v>
      </c>
      <c r="D47" s="27" t="s">
        <v>144</v>
      </c>
      <c r="E47" s="26">
        <v>1</v>
      </c>
      <c r="F47" s="26">
        <v>1</v>
      </c>
      <c r="G47" s="26">
        <v>1</v>
      </c>
      <c r="H47" s="87">
        <f t="shared" si="1"/>
        <v>1</v>
      </c>
      <c r="I47" s="30"/>
      <c r="J47" s="26"/>
      <c r="K47" s="26"/>
      <c r="L47" s="26"/>
      <c r="M47" s="26"/>
      <c r="N47" s="124"/>
      <c r="O47" s="15" t="s">
        <v>226</v>
      </c>
    </row>
    <row r="48" spans="1:15" ht="59.4" customHeight="1" x14ac:dyDescent="0.3">
      <c r="A48" s="35" t="s">
        <v>71</v>
      </c>
      <c r="B48" s="16" t="s">
        <v>54</v>
      </c>
      <c r="C48" s="76" t="s">
        <v>227</v>
      </c>
      <c r="D48" s="27" t="s">
        <v>145</v>
      </c>
      <c r="E48" s="26">
        <v>100</v>
      </c>
      <c r="F48" s="26">
        <v>100</v>
      </c>
      <c r="G48" s="26">
        <v>100</v>
      </c>
      <c r="H48" s="87">
        <f t="shared" si="1"/>
        <v>1</v>
      </c>
      <c r="I48" s="30"/>
      <c r="J48" s="26"/>
      <c r="K48" s="26"/>
      <c r="L48" s="26"/>
      <c r="M48" s="26"/>
      <c r="N48" s="126"/>
      <c r="O48" s="15" t="s">
        <v>216</v>
      </c>
    </row>
    <row r="49" spans="1:15" ht="40.799999999999997" x14ac:dyDescent="0.3">
      <c r="A49" s="35" t="s">
        <v>72</v>
      </c>
      <c r="B49" s="16" t="s">
        <v>205</v>
      </c>
      <c r="C49" s="76" t="s">
        <v>228</v>
      </c>
      <c r="D49" s="27" t="s">
        <v>149</v>
      </c>
      <c r="E49" s="26">
        <v>2</v>
      </c>
      <c r="F49" s="26">
        <v>2</v>
      </c>
      <c r="G49" s="26">
        <v>2</v>
      </c>
      <c r="H49" s="87">
        <f t="shared" si="1"/>
        <v>1</v>
      </c>
      <c r="I49" s="30"/>
      <c r="J49" s="26"/>
      <c r="K49" s="26"/>
      <c r="L49" s="26"/>
      <c r="M49" s="26"/>
      <c r="N49" s="124"/>
      <c r="O49" s="15" t="s">
        <v>216</v>
      </c>
    </row>
    <row r="50" spans="1:15" ht="20.399999999999999" x14ac:dyDescent="0.3">
      <c r="A50" s="35" t="s">
        <v>73</v>
      </c>
      <c r="B50" s="16" t="s">
        <v>55</v>
      </c>
      <c r="C50" s="76" t="s">
        <v>116</v>
      </c>
      <c r="D50" s="27" t="s">
        <v>153</v>
      </c>
      <c r="E50" s="26">
        <v>680.9</v>
      </c>
      <c r="F50" s="26">
        <v>680.9</v>
      </c>
      <c r="G50" s="26">
        <v>680.9</v>
      </c>
      <c r="H50" s="87">
        <f t="shared" si="1"/>
        <v>1</v>
      </c>
      <c r="I50" s="30"/>
      <c r="J50" s="26"/>
      <c r="K50" s="26"/>
      <c r="L50" s="26"/>
      <c r="M50" s="26"/>
      <c r="N50" s="124"/>
      <c r="O50" s="15" t="s">
        <v>224</v>
      </c>
    </row>
    <row r="51" spans="1:15" ht="20.399999999999999" x14ac:dyDescent="0.3">
      <c r="A51" s="40" t="s">
        <v>32</v>
      </c>
      <c r="B51" s="17" t="s">
        <v>56</v>
      </c>
      <c r="C51" s="59"/>
      <c r="D51" s="41"/>
      <c r="E51" s="25"/>
      <c r="F51" s="25"/>
      <c r="G51" s="25"/>
      <c r="H51" s="25"/>
      <c r="I51" s="25"/>
      <c r="J51" s="25"/>
      <c r="K51" s="25"/>
      <c r="L51" s="25"/>
      <c r="M51" s="25"/>
      <c r="N51" s="115"/>
    </row>
    <row r="52" spans="1:15" ht="69.599999999999994" x14ac:dyDescent="0.3">
      <c r="A52" s="35" t="s">
        <v>33</v>
      </c>
      <c r="B52" s="16" t="s">
        <v>57</v>
      </c>
      <c r="C52" s="146" t="s">
        <v>229</v>
      </c>
      <c r="D52" s="43" t="s">
        <v>155</v>
      </c>
      <c r="E52" s="43">
        <v>100</v>
      </c>
      <c r="F52" s="43">
        <v>100</v>
      </c>
      <c r="G52" s="43">
        <v>100</v>
      </c>
      <c r="H52" s="90">
        <f t="shared" si="1"/>
        <v>1</v>
      </c>
      <c r="I52" s="27"/>
      <c r="J52" s="21"/>
      <c r="K52" s="38"/>
      <c r="L52" s="38"/>
      <c r="M52" s="38"/>
      <c r="N52" s="127"/>
      <c r="O52" s="15" t="s">
        <v>156</v>
      </c>
    </row>
    <row r="53" spans="1:15" ht="55.8" x14ac:dyDescent="0.3">
      <c r="A53" s="35" t="s">
        <v>77</v>
      </c>
      <c r="B53" s="16" t="s">
        <v>58</v>
      </c>
      <c r="C53" s="146" t="s">
        <v>186</v>
      </c>
      <c r="D53" s="43" t="s">
        <v>155</v>
      </c>
      <c r="E53" s="43">
        <v>100</v>
      </c>
      <c r="F53" s="43">
        <v>100</v>
      </c>
      <c r="G53" s="43">
        <v>100</v>
      </c>
      <c r="H53" s="90">
        <f t="shared" si="1"/>
        <v>1</v>
      </c>
      <c r="I53" s="27"/>
      <c r="J53" s="21"/>
      <c r="K53" s="38"/>
      <c r="L53" s="38"/>
      <c r="M53" s="38"/>
      <c r="N53" s="127"/>
      <c r="O53" s="15" t="s">
        <v>156</v>
      </c>
    </row>
    <row r="54" spans="1:15" ht="55.8" x14ac:dyDescent="0.3">
      <c r="A54" s="35" t="s">
        <v>78</v>
      </c>
      <c r="B54" s="16" t="s">
        <v>59</v>
      </c>
      <c r="C54" s="146" t="s">
        <v>183</v>
      </c>
      <c r="D54" s="43" t="s">
        <v>144</v>
      </c>
      <c r="E54" s="43">
        <v>18</v>
      </c>
      <c r="F54" s="43">
        <v>18</v>
      </c>
      <c r="G54" s="43">
        <v>18</v>
      </c>
      <c r="H54" s="90">
        <f t="shared" si="1"/>
        <v>1</v>
      </c>
      <c r="I54" s="27"/>
      <c r="J54" s="21"/>
      <c r="K54" s="38"/>
      <c r="L54" s="38"/>
      <c r="M54" s="38"/>
      <c r="N54" s="127"/>
      <c r="O54" s="15" t="s">
        <v>156</v>
      </c>
    </row>
    <row r="55" spans="1:15" ht="97.2" x14ac:dyDescent="0.3">
      <c r="A55" s="35" t="s">
        <v>79</v>
      </c>
      <c r="B55" s="16" t="s">
        <v>60</v>
      </c>
      <c r="C55" s="146" t="s">
        <v>185</v>
      </c>
      <c r="D55" s="43" t="s">
        <v>150</v>
      </c>
      <c r="E55" s="43">
        <v>100</v>
      </c>
      <c r="F55" s="43">
        <v>100</v>
      </c>
      <c r="G55" s="43">
        <v>100</v>
      </c>
      <c r="H55" s="90">
        <f t="shared" si="1"/>
        <v>1</v>
      </c>
      <c r="I55" s="27"/>
      <c r="J55" s="21"/>
      <c r="K55" s="38"/>
      <c r="L55" s="38"/>
      <c r="M55" s="38"/>
      <c r="N55" s="127"/>
      <c r="O55" s="15" t="s">
        <v>156</v>
      </c>
    </row>
    <row r="56" spans="1:15" ht="148.5" customHeight="1" x14ac:dyDescent="0.3">
      <c r="A56" s="35" t="s">
        <v>80</v>
      </c>
      <c r="B56" s="16" t="s">
        <v>230</v>
      </c>
      <c r="C56" s="145" t="s">
        <v>262</v>
      </c>
      <c r="D56" s="43" t="s">
        <v>155</v>
      </c>
      <c r="E56" s="43">
        <v>4</v>
      </c>
      <c r="F56" s="43">
        <v>4</v>
      </c>
      <c r="G56" s="43">
        <v>4</v>
      </c>
      <c r="H56" s="90">
        <f t="shared" si="1"/>
        <v>1</v>
      </c>
      <c r="I56" s="27"/>
      <c r="J56" s="21"/>
      <c r="K56" s="38"/>
      <c r="L56" s="38"/>
      <c r="M56" s="38"/>
      <c r="N56" s="127"/>
      <c r="O56" s="15" t="s">
        <v>156</v>
      </c>
    </row>
    <row r="57" spans="1:15" ht="20.399999999999999" x14ac:dyDescent="0.3">
      <c r="A57" s="36" t="s">
        <v>81</v>
      </c>
      <c r="B57" s="17" t="s">
        <v>62</v>
      </c>
      <c r="C57" s="147"/>
      <c r="D57" s="148"/>
      <c r="E57" s="149"/>
      <c r="F57" s="149"/>
      <c r="G57" s="149"/>
      <c r="H57" s="149"/>
      <c r="I57" s="33"/>
      <c r="J57" s="33"/>
      <c r="K57" s="33"/>
      <c r="L57" s="33"/>
      <c r="M57" s="33"/>
      <c r="N57" s="115"/>
    </row>
    <row r="58" spans="1:15" ht="20.399999999999999" x14ac:dyDescent="0.3">
      <c r="A58" s="35" t="s">
        <v>82</v>
      </c>
      <c r="B58" s="16" t="s">
        <v>63</v>
      </c>
      <c r="C58" s="76" t="s">
        <v>118</v>
      </c>
      <c r="D58" s="43" t="s">
        <v>150</v>
      </c>
      <c r="E58" s="38">
        <v>100</v>
      </c>
      <c r="F58" s="38">
        <v>100</v>
      </c>
      <c r="G58" s="38">
        <v>100</v>
      </c>
      <c r="H58" s="87">
        <f t="shared" si="1"/>
        <v>1</v>
      </c>
      <c r="I58" s="43"/>
      <c r="J58" s="38"/>
      <c r="K58" s="38"/>
      <c r="L58" s="38"/>
      <c r="M58" s="38"/>
      <c r="N58" s="127"/>
      <c r="O58" s="15" t="s">
        <v>216</v>
      </c>
    </row>
    <row r="59" spans="1:15" ht="30.6" x14ac:dyDescent="0.3">
      <c r="A59" s="35" t="s">
        <v>83</v>
      </c>
      <c r="B59" s="16" t="s">
        <v>64</v>
      </c>
      <c r="C59" s="76" t="s">
        <v>111</v>
      </c>
      <c r="D59" s="43" t="s">
        <v>154</v>
      </c>
      <c r="E59" s="38">
        <v>20</v>
      </c>
      <c r="F59" s="38">
        <v>20</v>
      </c>
      <c r="G59" s="38">
        <v>20</v>
      </c>
      <c r="H59" s="87">
        <f t="shared" si="1"/>
        <v>1</v>
      </c>
      <c r="I59" s="43"/>
      <c r="J59" s="38"/>
      <c r="K59" s="38"/>
      <c r="L59" s="38"/>
      <c r="M59" s="38"/>
      <c r="N59" s="127"/>
      <c r="O59" s="15" t="s">
        <v>231</v>
      </c>
    </row>
    <row r="60" spans="1:15" x14ac:dyDescent="0.3">
      <c r="A60" s="36" t="s">
        <v>84</v>
      </c>
      <c r="B60" s="17" t="s">
        <v>65</v>
      </c>
      <c r="C60" s="59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115"/>
    </row>
    <row r="61" spans="1:15" ht="20.399999999999999" x14ac:dyDescent="0.3">
      <c r="A61" s="35" t="s">
        <v>85</v>
      </c>
      <c r="B61" s="16" t="s">
        <v>66</v>
      </c>
      <c r="C61" s="76" t="s">
        <v>232</v>
      </c>
      <c r="D61" s="38" t="s">
        <v>144</v>
      </c>
      <c r="E61" s="38">
        <v>1</v>
      </c>
      <c r="F61" s="38">
        <v>1</v>
      </c>
      <c r="G61" s="38">
        <v>1</v>
      </c>
      <c r="H61" s="87">
        <f t="shared" si="1"/>
        <v>1</v>
      </c>
      <c r="I61" s="38"/>
      <c r="J61" s="38"/>
      <c r="K61" s="38"/>
      <c r="L61" s="38"/>
      <c r="M61" s="38"/>
      <c r="N61" s="128"/>
      <c r="O61" s="130" t="s">
        <v>226</v>
      </c>
    </row>
    <row r="62" spans="1:15" x14ac:dyDescent="0.3">
      <c r="O62" s="131"/>
    </row>
    <row r="63" spans="1:15" x14ac:dyDescent="0.3">
      <c r="O63" s="85"/>
    </row>
    <row r="64" spans="1:15" x14ac:dyDescent="0.3">
      <c r="O64" s="85"/>
    </row>
    <row r="65" spans="15:15" x14ac:dyDescent="0.3">
      <c r="O65" s="85"/>
    </row>
    <row r="66" spans="15:15" x14ac:dyDescent="0.3">
      <c r="O66" s="85"/>
    </row>
    <row r="67" spans="15:15" x14ac:dyDescent="0.3">
      <c r="O67" s="85"/>
    </row>
    <row r="68" spans="15:15" x14ac:dyDescent="0.3">
      <c r="O68" s="85"/>
    </row>
    <row r="69" spans="15:15" x14ac:dyDescent="0.3">
      <c r="O69" s="85"/>
    </row>
    <row r="70" spans="15:15" x14ac:dyDescent="0.3">
      <c r="O70" s="85"/>
    </row>
    <row r="71" spans="15:15" x14ac:dyDescent="0.3">
      <c r="O71" s="85"/>
    </row>
    <row r="72" spans="15:15" x14ac:dyDescent="0.3">
      <c r="O72" s="85"/>
    </row>
    <row r="73" spans="15:15" x14ac:dyDescent="0.3">
      <c r="O73" s="85"/>
    </row>
    <row r="74" spans="15:15" x14ac:dyDescent="0.3">
      <c r="O74" s="85"/>
    </row>
    <row r="75" spans="15:15" x14ac:dyDescent="0.3">
      <c r="O75" s="85"/>
    </row>
    <row r="76" spans="15:15" x14ac:dyDescent="0.3">
      <c r="O76" s="85"/>
    </row>
    <row r="77" spans="15:15" x14ac:dyDescent="0.3">
      <c r="O77" s="85"/>
    </row>
    <row r="78" spans="15:15" x14ac:dyDescent="0.3">
      <c r="O78" s="85"/>
    </row>
    <row r="79" spans="15:15" x14ac:dyDescent="0.3">
      <c r="O79" s="85"/>
    </row>
    <row r="80" spans="15:15" x14ac:dyDescent="0.3">
      <c r="O80" s="85"/>
    </row>
    <row r="81" spans="15:15" x14ac:dyDescent="0.3">
      <c r="O81" s="85"/>
    </row>
    <row r="82" spans="15:15" x14ac:dyDescent="0.3">
      <c r="O82" s="85"/>
    </row>
    <row r="83" spans="15:15" x14ac:dyDescent="0.3">
      <c r="O83" s="85"/>
    </row>
    <row r="84" spans="15:15" x14ac:dyDescent="0.3">
      <c r="O84" s="85"/>
    </row>
    <row r="85" spans="15:15" x14ac:dyDescent="0.3">
      <c r="O85" s="85"/>
    </row>
    <row r="86" spans="15:15" x14ac:dyDescent="0.3">
      <c r="O86" s="85"/>
    </row>
    <row r="87" spans="15:15" x14ac:dyDescent="0.3">
      <c r="O87" s="85"/>
    </row>
    <row r="88" spans="15:15" x14ac:dyDescent="0.3">
      <c r="O88" s="85"/>
    </row>
    <row r="89" spans="15:15" x14ac:dyDescent="0.3">
      <c r="O89" s="85"/>
    </row>
    <row r="90" spans="15:15" x14ac:dyDescent="0.3">
      <c r="O90" s="85"/>
    </row>
    <row r="91" spans="15:15" x14ac:dyDescent="0.3">
      <c r="O91" s="85"/>
    </row>
    <row r="92" spans="15:15" x14ac:dyDescent="0.3">
      <c r="O92" s="85"/>
    </row>
    <row r="93" spans="15:15" x14ac:dyDescent="0.3">
      <c r="O93" s="85"/>
    </row>
    <row r="94" spans="15:15" x14ac:dyDescent="0.3">
      <c r="O94" s="85"/>
    </row>
    <row r="95" spans="15:15" x14ac:dyDescent="0.3">
      <c r="O95" s="85"/>
    </row>
    <row r="96" spans="15:15" x14ac:dyDescent="0.3">
      <c r="O96" s="85"/>
    </row>
    <row r="97" spans="15:15" x14ac:dyDescent="0.3">
      <c r="O97" s="85"/>
    </row>
    <row r="98" spans="15:15" x14ac:dyDescent="0.3">
      <c r="O98" s="85"/>
    </row>
    <row r="99" spans="15:15" x14ac:dyDescent="0.3">
      <c r="O99" s="85"/>
    </row>
    <row r="100" spans="15:15" x14ac:dyDescent="0.3">
      <c r="O100" s="85"/>
    </row>
    <row r="101" spans="15:15" x14ac:dyDescent="0.3">
      <c r="O101" s="85"/>
    </row>
    <row r="102" spans="15:15" x14ac:dyDescent="0.3">
      <c r="O102" s="85"/>
    </row>
    <row r="103" spans="15:15" x14ac:dyDescent="0.3">
      <c r="O103" s="85"/>
    </row>
    <row r="104" spans="15:15" x14ac:dyDescent="0.3">
      <c r="O104" s="85"/>
    </row>
    <row r="105" spans="15:15" x14ac:dyDescent="0.3">
      <c r="O105" s="85"/>
    </row>
    <row r="106" spans="15:15" x14ac:dyDescent="0.3">
      <c r="O106" s="85"/>
    </row>
    <row r="107" spans="15:15" x14ac:dyDescent="0.3">
      <c r="O107" s="85"/>
    </row>
    <row r="108" spans="15:15" x14ac:dyDescent="0.3">
      <c r="O108" s="85"/>
    </row>
    <row r="109" spans="15:15" x14ac:dyDescent="0.3">
      <c r="O109" s="132"/>
    </row>
  </sheetData>
  <mergeCells count="44">
    <mergeCell ref="N21:N22"/>
    <mergeCell ref="B32:N32"/>
    <mergeCell ref="A1:N1"/>
    <mergeCell ref="A2:N2"/>
    <mergeCell ref="A3:N3"/>
    <mergeCell ref="A5:N5"/>
    <mergeCell ref="A8:N8"/>
    <mergeCell ref="A9:N9"/>
    <mergeCell ref="A7:N7"/>
    <mergeCell ref="M18:M19"/>
    <mergeCell ref="N18:N19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H18:H19"/>
    <mergeCell ref="I18:I19"/>
    <mergeCell ref="J18:J19"/>
    <mergeCell ref="K18:K19"/>
    <mergeCell ref="L18:L19"/>
    <mergeCell ref="O11:O16"/>
    <mergeCell ref="B11:B15"/>
    <mergeCell ref="A18:A19"/>
    <mergeCell ref="B18:B19"/>
    <mergeCell ref="A17:N17"/>
    <mergeCell ref="C11:C15"/>
    <mergeCell ref="D11:D15"/>
    <mergeCell ref="F11:H11"/>
    <mergeCell ref="I11:K11"/>
    <mergeCell ref="L11:N11"/>
    <mergeCell ref="C18:C19"/>
    <mergeCell ref="D18:D19"/>
    <mergeCell ref="E18:E19"/>
    <mergeCell ref="F18:F19"/>
    <mergeCell ref="G18:G19"/>
  </mergeCells>
  <pageMargins left="0.7" right="0.7" top="0.75" bottom="0.75" header="0.3" footer="0.3"/>
  <pageSetup paperSize="9" scale="4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tabSelected="1" view="pageBreakPreview" topLeftCell="A35" zoomScale="110" zoomScaleNormal="80" zoomScaleSheetLayoutView="110" workbookViewId="0">
      <selection activeCell="A39" sqref="A39"/>
    </sheetView>
  </sheetViews>
  <sheetFormatPr defaultRowHeight="14.4" x14ac:dyDescent="0.3"/>
  <cols>
    <col min="1" max="1" width="115.6640625" customWidth="1"/>
  </cols>
  <sheetData>
    <row r="1" spans="1:14" hidden="1" x14ac:dyDescent="0.3">
      <c r="A1" s="112" t="s">
        <v>157</v>
      </c>
    </row>
    <row r="2" spans="1:14" hidden="1" x14ac:dyDescent="0.3">
      <c r="A2" s="113" t="s">
        <v>1</v>
      </c>
    </row>
    <row r="3" spans="1:14" hidden="1" x14ac:dyDescent="0.3">
      <c r="A3" s="113" t="s">
        <v>2</v>
      </c>
    </row>
    <row r="4" spans="1:14" hidden="1" x14ac:dyDescent="0.3">
      <c r="A4" s="133"/>
    </row>
    <row r="5" spans="1:14" ht="15.6" hidden="1" x14ac:dyDescent="0.3">
      <c r="A5" s="111" t="s">
        <v>158</v>
      </c>
    </row>
    <row r="6" spans="1:14" ht="15.6" hidden="1" x14ac:dyDescent="0.3">
      <c r="A6" s="61" t="s">
        <v>159</v>
      </c>
    </row>
    <row r="7" spans="1:14" hidden="1" x14ac:dyDescent="0.3">
      <c r="A7" s="117" t="s">
        <v>160</v>
      </c>
    </row>
    <row r="8" spans="1:14" ht="18" hidden="1" x14ac:dyDescent="0.35">
      <c r="A8" s="134"/>
    </row>
    <row r="9" spans="1:14" ht="18" hidden="1" x14ac:dyDescent="0.35">
      <c r="A9" s="134"/>
    </row>
    <row r="10" spans="1:14" ht="31.2" hidden="1" x14ac:dyDescent="0.3">
      <c r="A10" s="51" t="s">
        <v>161</v>
      </c>
    </row>
    <row r="11" spans="1:14" x14ac:dyDescent="0.3">
      <c r="A11" s="112" t="s">
        <v>157</v>
      </c>
    </row>
    <row r="12" spans="1:14" x14ac:dyDescent="0.3">
      <c r="A12" s="113" t="s">
        <v>1</v>
      </c>
    </row>
    <row r="13" spans="1:14" x14ac:dyDescent="0.3">
      <c r="A13" s="113" t="s">
        <v>188</v>
      </c>
    </row>
    <row r="14" spans="1:14" x14ac:dyDescent="0.3">
      <c r="A14" s="133"/>
    </row>
    <row r="15" spans="1:14" ht="15.6" x14ac:dyDescent="0.3">
      <c r="A15" s="111" t="s">
        <v>158</v>
      </c>
    </row>
    <row r="16" spans="1:14" ht="30" customHeight="1" x14ac:dyDescent="0.3">
      <c r="A16" s="137" t="s">
        <v>233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</row>
    <row r="17" spans="1:1" x14ac:dyDescent="0.3">
      <c r="A17" s="117" t="s">
        <v>160</v>
      </c>
    </row>
    <row r="18" spans="1:1" ht="58.95" customHeight="1" x14ac:dyDescent="0.3">
      <c r="A18" s="51" t="s">
        <v>234</v>
      </c>
    </row>
    <row r="19" spans="1:1" ht="15.6" x14ac:dyDescent="0.3">
      <c r="A19" s="111" t="s">
        <v>162</v>
      </c>
    </row>
    <row r="20" spans="1:1" ht="15.6" x14ac:dyDescent="0.3">
      <c r="A20" s="51" t="s">
        <v>163</v>
      </c>
    </row>
    <row r="21" spans="1:1" ht="45" customHeight="1" x14ac:dyDescent="0.3">
      <c r="A21" s="139" t="s">
        <v>235</v>
      </c>
    </row>
    <row r="22" spans="1:1" ht="33" customHeight="1" x14ac:dyDescent="0.3">
      <c r="A22" s="51" t="s">
        <v>236</v>
      </c>
    </row>
    <row r="23" spans="1:1" ht="27" customHeight="1" x14ac:dyDescent="0.3">
      <c r="A23" s="139" t="s">
        <v>167</v>
      </c>
    </row>
    <row r="24" spans="1:1" ht="27" customHeight="1" x14ac:dyDescent="0.3">
      <c r="A24" s="51" t="s">
        <v>168</v>
      </c>
    </row>
    <row r="25" spans="1:1" ht="27" customHeight="1" x14ac:dyDescent="0.3">
      <c r="A25" s="51"/>
    </row>
    <row r="26" spans="1:1" ht="30.6" customHeight="1" x14ac:dyDescent="0.3">
      <c r="A26" s="139" t="s">
        <v>237</v>
      </c>
    </row>
    <row r="27" spans="1:1" ht="25.2" customHeight="1" x14ac:dyDescent="0.3">
      <c r="A27" s="51" t="s">
        <v>238</v>
      </c>
    </row>
    <row r="28" spans="1:1" ht="31.95" customHeight="1" x14ac:dyDescent="0.3">
      <c r="A28" s="139" t="s">
        <v>239</v>
      </c>
    </row>
    <row r="29" spans="1:1" ht="61.2" customHeight="1" x14ac:dyDescent="0.3">
      <c r="A29" s="51" t="s">
        <v>240</v>
      </c>
    </row>
    <row r="30" spans="1:1" ht="61.2" customHeight="1" x14ac:dyDescent="0.3">
      <c r="A30" s="139" t="s">
        <v>242</v>
      </c>
    </row>
    <row r="31" spans="1:1" ht="61.2" customHeight="1" x14ac:dyDescent="0.3">
      <c r="A31" s="51" t="s">
        <v>241</v>
      </c>
    </row>
    <row r="32" spans="1:1" ht="15.6" x14ac:dyDescent="0.3">
      <c r="A32" s="111" t="s">
        <v>20</v>
      </c>
    </row>
    <row r="33" spans="1:1" ht="16.95" customHeight="1" x14ac:dyDescent="0.3">
      <c r="A33" s="51" t="s">
        <v>163</v>
      </c>
    </row>
    <row r="34" spans="1:1" ht="16.95" customHeight="1" x14ac:dyDescent="0.3">
      <c r="A34" s="139" t="s">
        <v>243</v>
      </c>
    </row>
    <row r="35" spans="1:1" ht="31.95" customHeight="1" x14ac:dyDescent="0.3">
      <c r="A35" s="51" t="s">
        <v>166</v>
      </c>
    </row>
    <row r="36" spans="1:1" ht="18.600000000000001" customHeight="1" x14ac:dyDescent="0.3">
      <c r="A36" s="51" t="s">
        <v>244</v>
      </c>
    </row>
    <row r="37" spans="1:1" ht="15.6" x14ac:dyDescent="0.3">
      <c r="A37" s="138"/>
    </row>
    <row r="38" spans="1:1" ht="15.6" x14ac:dyDescent="0.3">
      <c r="A38" s="140" t="s">
        <v>245</v>
      </c>
    </row>
    <row r="39" spans="1:1" ht="15.6" x14ac:dyDescent="0.3">
      <c r="A39" s="138" t="s">
        <v>176</v>
      </c>
    </row>
    <row r="40" spans="1:1" ht="15.6" x14ac:dyDescent="0.3">
      <c r="A40" s="138" t="s">
        <v>177</v>
      </c>
    </row>
    <row r="41" spans="1:1" ht="15.6" x14ac:dyDescent="0.3">
      <c r="A41" s="140" t="s">
        <v>169</v>
      </c>
    </row>
    <row r="42" spans="1:1" ht="15.6" x14ac:dyDescent="0.3">
      <c r="A42" s="138" t="s">
        <v>178</v>
      </c>
    </row>
    <row r="43" spans="1:1" ht="15.6" x14ac:dyDescent="0.3">
      <c r="A43" s="138" t="s">
        <v>246</v>
      </c>
    </row>
    <row r="44" spans="1:1" ht="15.6" x14ac:dyDescent="0.3">
      <c r="A44" s="138" t="s">
        <v>179</v>
      </c>
    </row>
    <row r="45" spans="1:1" ht="15.6" x14ac:dyDescent="0.3">
      <c r="A45" s="138" t="s">
        <v>180</v>
      </c>
    </row>
    <row r="46" spans="1:1" ht="31.2" x14ac:dyDescent="0.3">
      <c r="A46" s="142" t="s">
        <v>247</v>
      </c>
    </row>
    <row r="47" spans="1:1" ht="15.6" x14ac:dyDescent="0.3">
      <c r="A47" s="138" t="s">
        <v>181</v>
      </c>
    </row>
    <row r="48" spans="1:1" ht="15.6" x14ac:dyDescent="0.3">
      <c r="A48" s="138" t="s">
        <v>248</v>
      </c>
    </row>
    <row r="49" spans="1:1" ht="15.6" x14ac:dyDescent="0.3">
      <c r="A49" s="140" t="s">
        <v>170</v>
      </c>
    </row>
    <row r="50" spans="1:1" x14ac:dyDescent="0.3">
      <c r="A50" s="146" t="s">
        <v>184</v>
      </c>
    </row>
    <row r="51" spans="1:1" ht="15.6" x14ac:dyDescent="0.3">
      <c r="A51" s="150"/>
    </row>
    <row r="52" spans="1:1" ht="15.6" x14ac:dyDescent="0.3">
      <c r="A52" s="150"/>
    </row>
    <row r="53" spans="1:1" ht="15.6" x14ac:dyDescent="0.3">
      <c r="A53" s="150" t="s">
        <v>171</v>
      </c>
    </row>
    <row r="54" spans="1:1" s="141" customFormat="1" ht="15.6" x14ac:dyDescent="0.3">
      <c r="A54" s="151" t="s">
        <v>172</v>
      </c>
    </row>
    <row r="55" spans="1:1" s="141" customFormat="1" ht="15.6" x14ac:dyDescent="0.3">
      <c r="A55" s="138" t="s">
        <v>173</v>
      </c>
    </row>
    <row r="56" spans="1:1" ht="15.6" x14ac:dyDescent="0.3">
      <c r="A56" s="140" t="s">
        <v>175</v>
      </c>
    </row>
    <row r="57" spans="1:1" ht="31.2" x14ac:dyDescent="0.3">
      <c r="A57" s="142" t="s">
        <v>174</v>
      </c>
    </row>
    <row r="58" spans="1:1" ht="34.200000000000003" customHeight="1" x14ac:dyDescent="0.3">
      <c r="A58" s="143" t="s">
        <v>182</v>
      </c>
    </row>
    <row r="59" spans="1:1" ht="10.95" customHeight="1" x14ac:dyDescent="0.3">
      <c r="A59" s="51"/>
    </row>
    <row r="60" spans="1:1" ht="10.95" customHeight="1" x14ac:dyDescent="0.3">
      <c r="A60" s="51"/>
    </row>
    <row r="61" spans="1:1" ht="15.6" hidden="1" x14ac:dyDescent="0.3">
      <c r="A61" s="51"/>
    </row>
    <row r="62" spans="1:1" ht="15.6" hidden="1" x14ac:dyDescent="0.3">
      <c r="A62" s="51"/>
    </row>
    <row r="63" spans="1:1" ht="15.6" hidden="1" x14ac:dyDescent="0.3">
      <c r="A63" s="51"/>
    </row>
    <row r="64" spans="1:1" ht="15.6" hidden="1" x14ac:dyDescent="0.3">
      <c r="A64" s="51"/>
    </row>
    <row r="65" spans="1:1" ht="15.6" hidden="1" x14ac:dyDescent="0.3">
      <c r="A65" s="51"/>
    </row>
    <row r="66" spans="1:1" ht="15.6" hidden="1" x14ac:dyDescent="0.3">
      <c r="A66" s="51"/>
    </row>
    <row r="67" spans="1:1" ht="15.6" hidden="1" x14ac:dyDescent="0.3">
      <c r="A67" s="51"/>
    </row>
    <row r="68" spans="1:1" ht="48.6" customHeight="1" x14ac:dyDescent="0.3">
      <c r="A68" s="51" t="s">
        <v>164</v>
      </c>
    </row>
    <row r="69" spans="1:1" ht="18" x14ac:dyDescent="0.35">
      <c r="A69" s="135"/>
    </row>
    <row r="70" spans="1:1" ht="18" x14ac:dyDescent="0.35">
      <c r="A70" s="48" t="s">
        <v>249</v>
      </c>
    </row>
    <row r="71" spans="1:1" x14ac:dyDescent="0.3">
      <c r="A71" s="136" t="s">
        <v>165</v>
      </c>
    </row>
  </sheetData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"/>
  <sheetViews>
    <sheetView view="pageBreakPreview" zoomScale="60" workbookViewId="0">
      <selection activeCell="B3" sqref="B3"/>
    </sheetView>
  </sheetViews>
  <sheetFormatPr defaultRowHeight="14.4" x14ac:dyDescent="0.3"/>
  <cols>
    <col min="4" max="4" width="17.5546875" customWidth="1"/>
    <col min="5" max="5" width="0.77734375" customWidth="1"/>
    <col min="6" max="6" width="17" customWidth="1"/>
  </cols>
  <sheetData>
    <row r="2" spans="2:5" ht="23.4" x14ac:dyDescent="0.45">
      <c r="B2" s="157" t="s">
        <v>250</v>
      </c>
      <c r="D2" s="156"/>
    </row>
    <row r="3" spans="2:5" ht="104.4" customHeight="1" x14ac:dyDescent="0.3"/>
    <row r="4" spans="2:5" ht="76.2" customHeight="1" x14ac:dyDescent="0.45">
      <c r="B4" s="289" t="s">
        <v>187</v>
      </c>
      <c r="C4" s="289"/>
      <c r="D4" s="289"/>
      <c r="E4" s="289"/>
    </row>
  </sheetData>
  <mergeCells count="1">
    <mergeCell ref="B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исполнение</vt:lpstr>
      <vt:lpstr>поясн.зап к отчету о реал МП</vt:lpstr>
      <vt:lpstr>итог.отчет о вып плана реал МП</vt:lpstr>
      <vt:lpstr>аналит.записка к отчету</vt:lpstr>
      <vt:lpstr>оценка эф МП</vt:lpstr>
      <vt:lpstr>Аналит.записка к оценке</vt:lpstr>
      <vt:lpstr>Лист1</vt:lpstr>
      <vt:lpstr>'аналит.записка к отчету'!_Hlk96338112</vt:lpstr>
      <vt:lpstr>'Аналит.записка к оценке'!Область_печати</vt:lpstr>
      <vt:lpstr>'итог.отчет о вып плана реал МП'!Область_печати</vt:lpstr>
      <vt:lpstr>'оценка эф МП'!Область_печати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79823810666</dc:creator>
  <cp:lastModifiedBy>Ольга Станиславовна Леонченкова</cp:lastModifiedBy>
  <cp:lastPrinted>2023-04-18T09:03:32Z</cp:lastPrinted>
  <dcterms:created xsi:type="dcterms:W3CDTF">2023-02-06T07:11:56Z</dcterms:created>
  <dcterms:modified xsi:type="dcterms:W3CDTF">2023-04-18T09:12:19Z</dcterms:modified>
</cp:coreProperties>
</file>